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Personal\Revenue\Current\frontend\public\templates\"/>
    </mc:Choice>
  </mc:AlternateContent>
  <xr:revisionPtr revIDLastSave="0" documentId="13_ncr:1_{7BB64399-BB30-4589-AC72-14D508732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" r:id="rId1"/>
    <sheet name="Inputs" sheetId="2" r:id="rId2"/>
    <sheet name="Waterfall" sheetId="3" r:id="rId3"/>
    <sheet name="Summary" sheetId="4" r:id="rId4"/>
  </sheets>
  <definedNames>
    <definedName name="DR_LAST_REFRESH_ALL">25569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B10" i="4"/>
  <c r="B5" i="4"/>
  <c r="D14" i="3"/>
  <c r="C14" i="3"/>
  <c r="F14" i="3" s="1"/>
  <c r="A14" i="3"/>
  <c r="D13" i="3"/>
  <c r="C13" i="3"/>
  <c r="F13" i="3" s="1"/>
  <c r="A13" i="3"/>
  <c r="F12" i="3"/>
  <c r="D12" i="3"/>
  <c r="C12" i="3"/>
  <c r="A12" i="3"/>
  <c r="D11" i="3"/>
  <c r="C11" i="3"/>
  <c r="F11" i="3" s="1"/>
  <c r="A11" i="3"/>
  <c r="D10" i="3"/>
  <c r="C10" i="3"/>
  <c r="F10" i="3" s="1"/>
  <c r="A10" i="3"/>
  <c r="D9" i="3"/>
  <c r="C9" i="3"/>
  <c r="F9" i="3" s="1"/>
  <c r="A9" i="3"/>
  <c r="D8" i="3"/>
  <c r="C8" i="3"/>
  <c r="F8" i="3" s="1"/>
  <c r="A8" i="3"/>
  <c r="D7" i="3"/>
  <c r="C7" i="3"/>
  <c r="F7" i="3" s="1"/>
  <c r="A7" i="3"/>
  <c r="D6" i="3"/>
  <c r="C6" i="3"/>
  <c r="F6" i="3" s="1"/>
  <c r="A6" i="3"/>
  <c r="D5" i="3"/>
  <c r="C5" i="3"/>
  <c r="F5" i="3" s="1"/>
  <c r="A5" i="3"/>
  <c r="F4" i="3"/>
  <c r="D4" i="3"/>
  <c r="C4" i="3"/>
  <c r="A4" i="3"/>
  <c r="D3" i="3"/>
  <c r="D15" i="3" s="1"/>
  <c r="C3" i="3"/>
  <c r="C15" i="3" s="1"/>
  <c r="B3" i="3"/>
  <c r="E3" i="3" s="1"/>
  <c r="A3" i="3"/>
  <c r="B6" i="4" l="1"/>
  <c r="C16" i="3"/>
  <c r="B7" i="4"/>
  <c r="D16" i="3"/>
  <c r="B17" i="4"/>
  <c r="B4" i="3"/>
  <c r="E4" i="3" s="1"/>
  <c r="B5" i="3" s="1"/>
  <c r="E5" i="3" s="1"/>
  <c r="B6" i="3" s="1"/>
  <c r="E6" i="3" s="1"/>
  <c r="B7" i="3" s="1"/>
  <c r="E7" i="3" s="1"/>
  <c r="B8" i="3" s="1"/>
  <c r="E8" i="3" s="1"/>
  <c r="B9" i="3" s="1"/>
  <c r="E9" i="3" s="1"/>
  <c r="B10" i="3" s="1"/>
  <c r="E10" i="3" s="1"/>
  <c r="B11" i="3" s="1"/>
  <c r="E11" i="3" s="1"/>
  <c r="B12" i="3" s="1"/>
  <c r="E12" i="3" s="1"/>
  <c r="B13" i="3" s="1"/>
  <c r="E13" i="3" s="1"/>
  <c r="B14" i="3" s="1"/>
  <c r="E14" i="3" s="1"/>
  <c r="E16" i="3" s="1"/>
  <c r="B8" i="4" s="1"/>
  <c r="B15" i="4" s="1"/>
  <c r="F3" i="3"/>
  <c r="F15" i="3" s="1"/>
  <c r="B16" i="4" l="1"/>
  <c r="F16" i="3"/>
  <c r="B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Revnary</author>
  </authors>
  <commentList>
    <comment ref="B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Enter the deferred revenue balance at the start of Jan 2026. This becomes the opening balance for the first month in the Waterfall.</t>
        </r>
      </text>
    </comment>
    <comment ref="E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Change to your reporting currency (e.g. USD, GBP, EUR)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Harun Patel</author>
  </authors>
  <commentList>
    <comment ref="B15" authorId="0" shapeId="0" xr:uid="{54115841-5AF9-4B37-8955-25112B65142C}">
      <text>
        <r>
          <rPr>
            <b/>
            <sz val="9"/>
            <color indexed="81"/>
            <rFont val="Tahoma"/>
            <charset val="1"/>
          </rPr>
          <t>Harun Patel:</t>
        </r>
        <r>
          <rPr>
            <sz val="9"/>
            <color indexed="81"/>
            <rFont val="Tahoma"/>
            <charset val="1"/>
          </rPr>
          <t xml:space="preserve">
Opening balances are not summed — each month’s opening equals the prior month’s closing. The FY opening balance ($250,000) is shown in B3.</t>
        </r>
      </text>
    </comment>
    <comment ref="E15" authorId="0" shapeId="0" xr:uid="{20997165-88C0-43B2-9659-5BBBB5E89C0B}">
      <text>
        <r>
          <rPr>
            <b/>
            <sz val="9"/>
            <color indexed="81"/>
            <rFont val="Tahoma"/>
            <charset val="1"/>
          </rPr>
          <t>Harun Patel:</t>
        </r>
        <r>
          <rPr>
            <sz val="9"/>
            <color indexed="81"/>
            <rFont val="Tahoma"/>
            <charset val="1"/>
          </rPr>
          <t xml:space="preserve">
Closing balances are not summed — the period-end balance is the Dec closing balance shown in E16 ($436,000).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Revnary</author>
  </authors>
  <commentList>
    <comment ref="B10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A ratio &gt;1.0x means billings are growing faster than revenue recognition — deferred revenue is building. &lt;1.0x means the backlog is drawing down.</t>
        </r>
      </text>
    </comment>
    <comment ref="B11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Shows ending deferred revenue as a percentage of annual recognised revenue (i.e. contract liability coverage). &gt;100% means more deferred revenue is held than was recognised in the full year.</t>
        </r>
      </text>
    </comment>
  </commentList>
</comments>
</file>

<file path=xl/sharedStrings.xml><?xml version="1.0" encoding="utf-8"?>
<sst xmlns="http://schemas.openxmlformats.org/spreadsheetml/2006/main" count="63" uniqueCount="62">
  <si>
    <t>Revnary — Deferred Revenue Waterfall Template</t>
  </si>
  <si>
    <t>How to use this template</t>
  </si>
  <si>
    <t>1. Go to the Inputs tab and enter the opening deferred revenue balance (yellow cell, row 1).</t>
  </si>
  <si>
    <t>2. For each month, enter new billings and revenue recognised in the yellow columns.</t>
  </si>
  <si>
    <t>3. Use the Notes column for any commentary (e.g. 'Q2 renewals', 'Year-end true-up').</t>
  </si>
  <si>
    <t>4. The Waterfall tab auto-calculates the opening/closing deferred revenue each month.</t>
  </si>
  <si>
    <t>5. The Summary tab shows key metrics, reconciliation checks, and a negative-balance warning.</t>
  </si>
  <si>
    <t>6. All formulas update automatically. No macros are used.</t>
  </si>
  <si>
    <t>Waterfall logic</t>
  </si>
  <si>
    <t>Closing DR = Opening DR + New Billings – Revenue Recognised</t>
  </si>
  <si>
    <t>Each month's closing balance rolls forward as the next month's opening balance.</t>
  </si>
  <si>
    <t>Input guidance</t>
  </si>
  <si>
    <t>New Billings: cash invoiced or contracted for future delivery this month.</t>
  </si>
  <si>
    <t>Revenue Recognised: revenue earned and transferred to the P&amp;L this month.</t>
  </si>
  <si>
    <t>Opening DR: the deferred revenue balance at the start of the reporting period.</t>
  </si>
  <si>
    <t>Scope and limitations</t>
  </si>
  <si>
    <t>Covers 12 months (Jan – Dec 2026). Yellow cells are inputs.</t>
  </si>
  <si>
    <t>Colour key</t>
  </si>
  <si>
    <t>🟡 Yellow cells = user inputs (editable)</t>
  </si>
  <si>
    <t>⬜ White/no fill cells = formula cells — do not edit</t>
  </si>
  <si>
    <t>🟦 Dark navy header cells = row and column labels</t>
  </si>
  <si>
    <t>🟢 Green PASS = reconciliation check passed</t>
  </si>
  <si>
    <t>🔴 Red / FAIL = reconciliation error — review your inputs</t>
  </si>
  <si>
    <t>For automated deferred revenue tracking from CSV/Excel, visit revnary.com</t>
  </si>
  <si>
    <t>① Opening Deferred Revenue ($)</t>
  </si>
  <si>
    <t>Currency:</t>
  </si>
  <si>
    <t>USD</t>
  </si>
  <si>
    <t>② Monthly Inputs</t>
  </si>
  <si>
    <t>Month</t>
  </si>
  <si>
    <t>New Billings ($)</t>
  </si>
  <si>
    <t>Revenue Recognised ($)</t>
  </si>
  <si>
    <t>Notes</t>
  </si>
  <si>
    <t>e.g. Q1 renewals batch</t>
  </si>
  <si>
    <t>Deferred Revenue Waterfall — FY2026 (Jan–Dec 2026)</t>
  </si>
  <si>
    <t>Opening Balance</t>
  </si>
  <si>
    <t>New Billings</t>
  </si>
  <si>
    <t>Revenue Recognised</t>
  </si>
  <si>
    <t>Closing Balance</t>
  </si>
  <si>
    <t>Net Movement</t>
  </si>
  <si>
    <t>Period Totals</t>
  </si>
  <si>
    <t>Ending Balance</t>
  </si>
  <si>
    <t>Deferred Revenue Waterfall Summary</t>
  </si>
  <si>
    <t>Reporting Period: FY2026 | January – December 2026</t>
  </si>
  <si>
    <t>Metric</t>
  </si>
  <si>
    <t>Value</t>
  </si>
  <si>
    <t>Opening Deferred Revenue</t>
  </si>
  <si>
    <t>Total New Billings</t>
  </si>
  <si>
    <t>Total Revenue Recognised</t>
  </si>
  <si>
    <t>Ending Deferred Revenue</t>
  </si>
  <si>
    <t>Net DR Movement (Billings – Revenue)</t>
  </si>
  <si>
    <t>Billings-to-Revenue Ratio</t>
  </si>
  <si>
    <t>Reconciliation Checks</t>
  </si>
  <si>
    <t>Check</t>
  </si>
  <si>
    <t>Result</t>
  </si>
  <si>
    <t>Opening + Billings – Revenue = Ending</t>
  </si>
  <si>
    <t>Sum of monthly net movements = Ending – Opening</t>
  </si>
  <si>
    <t>Deferred revenue never goes negative</t>
  </si>
  <si>
    <t>Template by Revnary | revnary.com</t>
  </si>
  <si>
    <t>Ending DR Coverage Ratio (% of Annual Revenue)</t>
  </si>
  <si>
    <t>Currency</t>
  </si>
  <si>
    <t>Terminology: This template uses IFRS/UK spelling ('Revenue Recognised', 'Deferred Revenue'). US GAAP users: substitute 'Revenue Recognized' — the logic is identical.</t>
  </si>
  <si>
    <t>If revenue recognised in any month exceeds the available deferred revenue balance, the closing balance will go negative — the Summary tab will flag this as a WARNING.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</si>
</sst>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"/>
    <numFmt numFmtId="166" formatCode="mmm\-yyyy"/>
    <numFmt numFmtId="167" formatCode="0.00&quot;x&quot;"/>
    <numFmt numFmtId="168" formatCode="0.0%"/>
  </numFmts>
  <fonts count="13" x14ac:knownFonts="1">
    <font>
      <sz val="11"/>
      <color theme="1"/>
      <name val="Calibri"/>
      <family val="2"/>
      <scheme val="minor"/>
    </font>
    <font>
      <b/>
      <sz val="14"/>
      <color rgb="FF1A1A2E"/>
      <name val="Calibri"/>
    </font>
    <font>
      <b/>
      <sz val="12"/>
      <color rgb="FF1A1A2E"/>
      <name val="Calibri"/>
    </font>
    <font>
      <sz val="11"/>
      <name val="Calibri"/>
    </font>
    <font>
      <i/>
      <sz val="10"/>
      <color rgb="FF666666"/>
      <name val="Calibri"/>
    </font>
    <font>
      <b/>
      <sz val="11"/>
      <name val="Calibri"/>
    </font>
    <font>
      <b/>
      <sz val="11"/>
      <color rgb="FFFFFFFF"/>
      <name val="Calibri"/>
    </font>
    <font>
      <i/>
      <sz val="10"/>
      <color rgb="FF999999"/>
      <name val="Calibri"/>
    </font>
    <font>
      <b/>
      <sz val="13"/>
      <color rgb="FF1A1A2E"/>
      <name val="Calibri"/>
    </font>
    <font>
      <i/>
      <sz val="10"/>
      <color rgb="FF6B7280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BEB"/>
        <bgColor rgb="FFFFFBEB"/>
      </patternFill>
    </fill>
    <fill>
      <patternFill patternType="solid">
        <fgColor rgb="FF1A1A2E"/>
        <bgColor rgb="FF1A1A2E"/>
      </patternFill>
    </fill>
    <fill>
      <patternFill patternType="solid">
        <fgColor rgb="FFF8FAFC"/>
        <bgColor rgb="FFF8FAFC"/>
      </patternFill>
    </fill>
    <fill>
      <patternFill patternType="solid">
        <fgColor rgb="FF1A1A2E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 style="medium">
        <color rgb="FF1A1A2E"/>
      </top>
      <bottom style="thin">
        <color rgb="FFD1D5DB"/>
      </bottom>
      <diagonal/>
    </border>
    <border>
      <left/>
      <right style="thin">
        <color rgb="FFD1D5DB"/>
      </right>
      <top style="medium">
        <color rgb="FF1A1A2E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164" fontId="3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0" applyFont="1" applyFill="1" applyBorder="1"/>
    <xf numFmtId="0" fontId="2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166" fontId="3" fillId="0" borderId="2" xfId="0" applyNumberFormat="1" applyFont="1" applyBorder="1"/>
    <xf numFmtId="164" fontId="3" fillId="2" borderId="2" xfId="0" applyNumberFormat="1" applyFont="1" applyFill="1" applyBorder="1"/>
    <xf numFmtId="0" fontId="7" fillId="2" borderId="2" xfId="0" applyFont="1" applyFill="1" applyBorder="1"/>
    <xf numFmtId="164" fontId="3" fillId="0" borderId="2" xfId="0" applyNumberFormat="1" applyFont="1" applyBorder="1"/>
    <xf numFmtId="164" fontId="5" fillId="0" borderId="2" xfId="0" applyNumberFormat="1" applyFont="1" applyBorder="1"/>
    <xf numFmtId="164" fontId="6" fillId="3" borderId="2" xfId="0" applyNumberFormat="1" applyFont="1" applyFill="1" applyBorder="1"/>
    <xf numFmtId="0" fontId="9" fillId="0" borderId="2" xfId="0" applyFont="1" applyBorder="1"/>
    <xf numFmtId="0" fontId="6" fillId="3" borderId="2" xfId="0" applyFont="1" applyFill="1" applyBorder="1"/>
    <xf numFmtId="0" fontId="3" fillId="0" borderId="2" xfId="0" applyFont="1" applyBorder="1"/>
    <xf numFmtId="0" fontId="5" fillId="0" borderId="2" xfId="0" applyFont="1" applyBorder="1"/>
    <xf numFmtId="167" fontId="3" fillId="0" borderId="2" xfId="0" applyNumberFormat="1" applyFont="1" applyBorder="1"/>
    <xf numFmtId="168" fontId="3" fillId="0" borderId="2" xfId="0" applyNumberFormat="1" applyFont="1" applyBorder="1"/>
    <xf numFmtId="0" fontId="4" fillId="0" borderId="2" xfId="0" applyFont="1" applyBorder="1"/>
    <xf numFmtId="0" fontId="2" fillId="0" borderId="2" xfId="0" applyFont="1" applyBorder="1"/>
    <xf numFmtId="0" fontId="0" fillId="0" borderId="0" xfId="0"/>
    <xf numFmtId="0" fontId="8" fillId="0" borderId="0" xfId="0" applyFont="1" applyAlignment="1">
      <alignment horizontal="left" vertical="center"/>
    </xf>
    <xf numFmtId="0" fontId="5" fillId="4" borderId="3" xfId="0" applyFont="1" applyFill="1" applyBorder="1"/>
    <xf numFmtId="164" fontId="5" fillId="4" borderId="4" xfId="0" applyNumberFormat="1" applyFont="1" applyFill="1" applyBorder="1"/>
    <xf numFmtId="164" fontId="3" fillId="0" borderId="5" xfId="0" applyNumberFormat="1" applyFont="1" applyBorder="1"/>
    <xf numFmtId="164" fontId="6" fillId="3" borderId="1" xfId="0" applyNumberFormat="1" applyFont="1" applyFill="1" applyBorder="1"/>
    <xf numFmtId="164" fontId="5" fillId="4" borderId="3" xfId="0" applyNumberFormat="1" applyFont="1" applyFill="1" applyBorder="1"/>
    <xf numFmtId="16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2" fillId="6" borderId="0" xfId="0" applyFont="1" applyFill="1"/>
  </cellXfs>
  <cellStyles count="1">
    <cellStyle name="Normal" xfId="0" builtinId="0"/>
  </cellStyles>
  <dxfs count="7">
    <dxf>
      <font>
        <color rgb="FFD97706"/>
      </font>
      <fill>
        <patternFill patternType="solid">
          <fgColor indexed="64"/>
          <bgColor rgb="FFFFFBEB"/>
        </patternFill>
      </fill>
    </dxf>
    <dxf>
      <font>
        <color rgb="FFDC2626"/>
      </font>
      <fill>
        <patternFill patternType="solid">
          <fgColor indexed="64"/>
          <bgColor rgb="FFFEF2F2"/>
        </patternFill>
      </fill>
    </dxf>
    <dxf>
      <font>
        <color rgb="FF16A34A"/>
      </font>
      <fill>
        <patternFill patternType="solid">
          <fgColor indexed="64"/>
          <bgColor rgb="FFF0FDF4"/>
        </patternFill>
      </fill>
    </dxf>
    <dxf>
      <font>
        <b/>
        <sz val="11"/>
        <color rgb="FFD97706"/>
        <name val="Calibri"/>
      </font>
      <fill>
        <patternFill patternType="solid">
          <fgColor rgb="FFFFFBEB"/>
          <bgColor rgb="FFFFFBEB"/>
        </patternFill>
      </fill>
    </dxf>
    <dxf>
      <font>
        <b/>
        <sz val="11"/>
        <color rgb="FFDC2626"/>
        <name val="Calibri"/>
      </font>
      <fill>
        <patternFill patternType="solid">
          <fgColor rgb="FFFEF2F2"/>
          <bgColor rgb="FFFEF2F2"/>
        </patternFill>
      </fill>
    </dxf>
    <dxf>
      <font>
        <b/>
        <sz val="11"/>
        <color rgb="FF16A34A"/>
        <name val="Calibri"/>
      </font>
      <fill>
        <patternFill patternType="solid">
          <fgColor rgb="FFF0FDF4"/>
          <bgColor rgb="FFF0FDF4"/>
        </patternFill>
      </fill>
    </dxf>
    <dxf>
      <font>
        <b/>
        <sz val="11"/>
        <color rgb="FFDC2626"/>
        <name val="Calibri"/>
      </font>
      <fill>
        <patternFill patternType="solid">
          <fgColor rgb="FFFEF2F2"/>
          <bgColor rgb="FFFE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7093FDA-6761-49B7-8CE3-B2DA2644E18F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vnary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revn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1A2E"/>
  </sheetPr>
  <dimension ref="B2:B40"/>
  <sheetViews>
    <sheetView showGridLines="0" tabSelected="1" workbookViewId="0">
      <selection activeCell="B22" sqref="B22"/>
    </sheetView>
  </sheetViews>
  <sheetFormatPr defaultRowHeight="14.4" x14ac:dyDescent="0.3"/>
  <cols>
    <col min="1" max="1" width="4" customWidth="1"/>
    <col min="2" max="2" width="85" customWidth="1"/>
  </cols>
  <sheetData>
    <row r="2" spans="2:2" ht="18" x14ac:dyDescent="0.35">
      <c r="B2" s="1" t="s">
        <v>0</v>
      </c>
    </row>
    <row r="4" spans="2:2" ht="15.6" x14ac:dyDescent="0.3">
      <c r="B4" s="2" t="s">
        <v>1</v>
      </c>
    </row>
    <row r="6" spans="2:2" x14ac:dyDescent="0.3">
      <c r="B6" s="3" t="s">
        <v>2</v>
      </c>
    </row>
    <row r="7" spans="2:2" x14ac:dyDescent="0.3">
      <c r="B7" s="3" t="s">
        <v>3</v>
      </c>
    </row>
    <row r="8" spans="2:2" x14ac:dyDescent="0.3">
      <c r="B8" s="3" t="s">
        <v>4</v>
      </c>
    </row>
    <row r="9" spans="2:2" x14ac:dyDescent="0.3">
      <c r="B9" s="3" t="s">
        <v>5</v>
      </c>
    </row>
    <row r="10" spans="2:2" x14ac:dyDescent="0.3">
      <c r="B10" s="3" t="s">
        <v>6</v>
      </c>
    </row>
    <row r="11" spans="2:2" x14ac:dyDescent="0.3">
      <c r="B11" s="3" t="s">
        <v>7</v>
      </c>
    </row>
    <row r="13" spans="2:2" ht="15.6" x14ac:dyDescent="0.3">
      <c r="B13" s="2" t="s">
        <v>8</v>
      </c>
    </row>
    <row r="15" spans="2:2" x14ac:dyDescent="0.3">
      <c r="B15" s="3" t="s">
        <v>9</v>
      </c>
    </row>
    <row r="16" spans="2:2" x14ac:dyDescent="0.3">
      <c r="B16" s="3" t="s">
        <v>10</v>
      </c>
    </row>
    <row r="18" spans="2:2" ht="15.6" x14ac:dyDescent="0.3">
      <c r="B18" s="2" t="s">
        <v>11</v>
      </c>
    </row>
    <row r="20" spans="2:2" x14ac:dyDescent="0.3">
      <c r="B20" s="3" t="s">
        <v>12</v>
      </c>
    </row>
    <row r="21" spans="2:2" x14ac:dyDescent="0.3">
      <c r="B21" s="3" t="s">
        <v>13</v>
      </c>
    </row>
    <row r="22" spans="2:2" x14ac:dyDescent="0.3">
      <c r="B22" s="3" t="s">
        <v>14</v>
      </c>
    </row>
    <row r="24" spans="2:2" ht="15.6" x14ac:dyDescent="0.3">
      <c r="B24" s="2" t="s">
        <v>15</v>
      </c>
    </row>
    <row r="26" spans="2:2" x14ac:dyDescent="0.3">
      <c r="B26" s="36" t="s">
        <v>16</v>
      </c>
    </row>
    <row r="27" spans="2:2" x14ac:dyDescent="0.3">
      <c r="B27" s="36" t="s">
        <v>60</v>
      </c>
    </row>
    <row r="28" spans="2:2" x14ac:dyDescent="0.3">
      <c r="B28" s="36" t="s">
        <v>61</v>
      </c>
    </row>
    <row r="29" spans="2:2" x14ac:dyDescent="0.3">
      <c r="B29" s="3"/>
    </row>
    <row r="30" spans="2:2" x14ac:dyDescent="0.3">
      <c r="B30" s="3"/>
    </row>
    <row r="32" spans="2:2" ht="15.6" x14ac:dyDescent="0.3">
      <c r="B32" s="2" t="s">
        <v>17</v>
      </c>
    </row>
    <row r="34" spans="2:2" x14ac:dyDescent="0.3">
      <c r="B34" s="3" t="s">
        <v>18</v>
      </c>
    </row>
    <row r="35" spans="2:2" x14ac:dyDescent="0.3">
      <c r="B35" s="3" t="s">
        <v>19</v>
      </c>
    </row>
    <row r="36" spans="2:2" x14ac:dyDescent="0.3">
      <c r="B36" s="3" t="s">
        <v>20</v>
      </c>
    </row>
    <row r="37" spans="2:2" x14ac:dyDescent="0.3">
      <c r="B37" s="3" t="s">
        <v>21</v>
      </c>
    </row>
    <row r="38" spans="2:2" x14ac:dyDescent="0.3">
      <c r="B38" s="3" t="s">
        <v>22</v>
      </c>
    </row>
    <row r="40" spans="2:2" x14ac:dyDescent="0.3">
      <c r="B40" s="4" t="s">
        <v>23</v>
      </c>
    </row>
  </sheetData>
  <hyperlinks>
    <hyperlink ref="B40" r:id="rId1" xr:uid="{00000000-0004-0000-00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59E0B"/>
  </sheetPr>
  <dimension ref="A1:E16"/>
  <sheetViews>
    <sheetView showGridLines="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22" customWidth="1"/>
    <col min="2" max="2" width="20" customWidth="1"/>
    <col min="3" max="3" width="26" customWidth="1"/>
    <col min="4" max="4" width="32" customWidth="1"/>
    <col min="5" max="5" width="10" customWidth="1"/>
  </cols>
  <sheetData>
    <row r="1" spans="1:5" x14ac:dyDescent="0.3">
      <c r="A1" s="5" t="s">
        <v>24</v>
      </c>
      <c r="B1" s="6">
        <v>250000</v>
      </c>
      <c r="D1" s="7" t="s">
        <v>25</v>
      </c>
      <c r="E1" s="8" t="s">
        <v>26</v>
      </c>
    </row>
    <row r="3" spans="1:5" ht="15.6" x14ac:dyDescent="0.3">
      <c r="A3" s="24" t="s">
        <v>27</v>
      </c>
      <c r="B3" s="25"/>
      <c r="C3" s="25"/>
      <c r="D3" s="25"/>
    </row>
    <row r="4" spans="1:5" x14ac:dyDescent="0.3">
      <c r="A4" s="10" t="s">
        <v>28</v>
      </c>
      <c r="B4" s="10" t="s">
        <v>29</v>
      </c>
      <c r="C4" s="10" t="s">
        <v>30</v>
      </c>
      <c r="D4" s="34" t="s">
        <v>31</v>
      </c>
      <c r="E4" s="35" t="s">
        <v>59</v>
      </c>
    </row>
    <row r="5" spans="1:5" x14ac:dyDescent="0.3">
      <c r="A5" s="11">
        <v>46023</v>
      </c>
      <c r="B5" s="12">
        <v>50000</v>
      </c>
      <c r="C5" s="12">
        <v>30000</v>
      </c>
      <c r="D5" s="13" t="s">
        <v>32</v>
      </c>
    </row>
    <row r="6" spans="1:5" x14ac:dyDescent="0.3">
      <c r="A6" s="11">
        <v>46054</v>
      </c>
      <c r="B6" s="12">
        <v>45000</v>
      </c>
      <c r="C6" s="12">
        <v>32000</v>
      </c>
      <c r="D6" s="13"/>
    </row>
    <row r="7" spans="1:5" x14ac:dyDescent="0.3">
      <c r="A7" s="11">
        <v>46082</v>
      </c>
      <c r="B7" s="12">
        <v>60000</v>
      </c>
      <c r="C7" s="12">
        <v>35000</v>
      </c>
      <c r="D7" s="13"/>
    </row>
    <row r="8" spans="1:5" x14ac:dyDescent="0.3">
      <c r="A8" s="11">
        <v>46113</v>
      </c>
      <c r="B8" s="12">
        <v>40000</v>
      </c>
      <c r="C8" s="12">
        <v>33000</v>
      </c>
      <c r="D8" s="13"/>
    </row>
    <row r="9" spans="1:5" x14ac:dyDescent="0.3">
      <c r="A9" s="11">
        <v>46143</v>
      </c>
      <c r="B9" s="12">
        <v>55000</v>
      </c>
      <c r="C9" s="12">
        <v>34000</v>
      </c>
      <c r="D9" s="13"/>
    </row>
    <row r="10" spans="1:5" x14ac:dyDescent="0.3">
      <c r="A10" s="11">
        <v>46174</v>
      </c>
      <c r="B10" s="12">
        <v>48000</v>
      </c>
      <c r="C10" s="12">
        <v>36000</v>
      </c>
      <c r="D10" s="13"/>
    </row>
    <row r="11" spans="1:5" x14ac:dyDescent="0.3">
      <c r="A11" s="11">
        <v>46204</v>
      </c>
      <c r="B11" s="12">
        <v>52000</v>
      </c>
      <c r="C11" s="12">
        <v>31000</v>
      </c>
      <c r="D11" s="13"/>
    </row>
    <row r="12" spans="1:5" x14ac:dyDescent="0.3">
      <c r="A12" s="11">
        <v>46235</v>
      </c>
      <c r="B12" s="12">
        <v>47000</v>
      </c>
      <c r="C12" s="12">
        <v>35000</v>
      </c>
      <c r="D12" s="13"/>
    </row>
    <row r="13" spans="1:5" x14ac:dyDescent="0.3">
      <c r="A13" s="11">
        <v>46266</v>
      </c>
      <c r="B13" s="12">
        <v>58000</v>
      </c>
      <c r="C13" s="12">
        <v>37000</v>
      </c>
      <c r="D13" s="13"/>
    </row>
    <row r="14" spans="1:5" x14ac:dyDescent="0.3">
      <c r="A14" s="11">
        <v>46296</v>
      </c>
      <c r="B14" s="12">
        <v>42000</v>
      </c>
      <c r="C14" s="12">
        <v>34000</v>
      </c>
      <c r="D14" s="13"/>
    </row>
    <row r="15" spans="1:5" x14ac:dyDescent="0.3">
      <c r="A15" s="11">
        <v>46327</v>
      </c>
      <c r="B15" s="12">
        <v>51000</v>
      </c>
      <c r="C15" s="12">
        <v>33000</v>
      </c>
      <c r="D15" s="13"/>
    </row>
    <row r="16" spans="1:5" x14ac:dyDescent="0.3">
      <c r="A16" s="11">
        <v>46357</v>
      </c>
      <c r="B16" s="12">
        <v>46000</v>
      </c>
      <c r="C16" s="12">
        <v>38000</v>
      </c>
      <c r="D16" s="13"/>
    </row>
  </sheetData>
  <mergeCells count="1">
    <mergeCell ref="A3:D3"/>
  </mergeCells>
  <dataValidations count="1">
    <dataValidation type="decimal" operator="greaterThanOrEqual" allowBlank="1" errorTitle="Invalid amount" error="Enter a non-negative number" sqref="B5 B6 B7 B8 B9 B10 B11 B12 B13 B14 B15 B16 C5 C6 C7 C8 C9 C10 C11 C12 C13 C14 C15 C16" xr:uid="{00000000-0002-0000-0100-000000000000}">
      <formula1>0</formula1>
    </dataValidation>
  </dataValidation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B82F6"/>
  </sheetPr>
  <dimension ref="A1:F1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E15" sqref="E15"/>
    </sheetView>
  </sheetViews>
  <sheetFormatPr defaultRowHeight="14.4" x14ac:dyDescent="0.3"/>
  <cols>
    <col min="1" max="1" width="16" customWidth="1"/>
    <col min="2" max="3" width="18" customWidth="1"/>
    <col min="4" max="4" width="20" customWidth="1"/>
    <col min="5" max="5" width="18" customWidth="1"/>
    <col min="6" max="6" width="16" customWidth="1"/>
  </cols>
  <sheetData>
    <row r="1" spans="1:6" ht="17.399999999999999" x14ac:dyDescent="0.3">
      <c r="A1" s="26" t="s">
        <v>33</v>
      </c>
      <c r="B1" s="25"/>
      <c r="C1" s="25"/>
      <c r="D1" s="25"/>
      <c r="E1" s="25"/>
      <c r="F1" s="25"/>
    </row>
    <row r="2" spans="1:6" x14ac:dyDescent="0.3">
      <c r="A2" s="10" t="s">
        <v>28</v>
      </c>
      <c r="B2" s="10" t="s">
        <v>34</v>
      </c>
      <c r="C2" s="10" t="s">
        <v>35</v>
      </c>
      <c r="D2" s="10" t="s">
        <v>36</v>
      </c>
      <c r="E2" s="10" t="s">
        <v>37</v>
      </c>
      <c r="F2" s="10" t="s">
        <v>38</v>
      </c>
    </row>
    <row r="3" spans="1:6" x14ac:dyDescent="0.3">
      <c r="A3" s="11">
        <f>Inputs!A5</f>
        <v>46023</v>
      </c>
      <c r="B3" s="14">
        <f>Inputs!B1</f>
        <v>250000</v>
      </c>
      <c r="C3" s="14">
        <f>Inputs!B5</f>
        <v>50000</v>
      </c>
      <c r="D3" s="14">
        <f>Inputs!C5</f>
        <v>30000</v>
      </c>
      <c r="E3" s="15">
        <f t="shared" ref="E3:E14" si="0">B3+C3-D3</f>
        <v>270000</v>
      </c>
      <c r="F3" s="14">
        <f t="shared" ref="F3:F14" si="1">C3-D3</f>
        <v>20000</v>
      </c>
    </row>
    <row r="4" spans="1:6" x14ac:dyDescent="0.3">
      <c r="A4" s="11">
        <f>Inputs!A6</f>
        <v>46054</v>
      </c>
      <c r="B4" s="14">
        <f t="shared" ref="B4:B14" si="2">E3</f>
        <v>270000</v>
      </c>
      <c r="C4" s="14">
        <f>Inputs!B6</f>
        <v>45000</v>
      </c>
      <c r="D4" s="14">
        <f>Inputs!C6</f>
        <v>32000</v>
      </c>
      <c r="E4" s="15">
        <f t="shared" si="0"/>
        <v>283000</v>
      </c>
      <c r="F4" s="14">
        <f t="shared" si="1"/>
        <v>13000</v>
      </c>
    </row>
    <row r="5" spans="1:6" x14ac:dyDescent="0.3">
      <c r="A5" s="11">
        <f>Inputs!A7</f>
        <v>46082</v>
      </c>
      <c r="B5" s="14">
        <f t="shared" si="2"/>
        <v>283000</v>
      </c>
      <c r="C5" s="14">
        <f>Inputs!B7</f>
        <v>60000</v>
      </c>
      <c r="D5" s="14">
        <f>Inputs!C7</f>
        <v>35000</v>
      </c>
      <c r="E5" s="15">
        <f t="shared" si="0"/>
        <v>308000</v>
      </c>
      <c r="F5" s="14">
        <f t="shared" si="1"/>
        <v>25000</v>
      </c>
    </row>
    <row r="6" spans="1:6" x14ac:dyDescent="0.3">
      <c r="A6" s="11">
        <f>Inputs!A8</f>
        <v>46113</v>
      </c>
      <c r="B6" s="14">
        <f t="shared" si="2"/>
        <v>308000</v>
      </c>
      <c r="C6" s="14">
        <f>Inputs!B8</f>
        <v>40000</v>
      </c>
      <c r="D6" s="14">
        <f>Inputs!C8</f>
        <v>33000</v>
      </c>
      <c r="E6" s="15">
        <f t="shared" si="0"/>
        <v>315000</v>
      </c>
      <c r="F6" s="14">
        <f t="shared" si="1"/>
        <v>7000</v>
      </c>
    </row>
    <row r="7" spans="1:6" x14ac:dyDescent="0.3">
      <c r="A7" s="11">
        <f>Inputs!A9</f>
        <v>46143</v>
      </c>
      <c r="B7" s="14">
        <f t="shared" si="2"/>
        <v>315000</v>
      </c>
      <c r="C7" s="14">
        <f>Inputs!B9</f>
        <v>55000</v>
      </c>
      <c r="D7" s="14">
        <f>Inputs!C9</f>
        <v>34000</v>
      </c>
      <c r="E7" s="15">
        <f t="shared" si="0"/>
        <v>336000</v>
      </c>
      <c r="F7" s="14">
        <f t="shared" si="1"/>
        <v>21000</v>
      </c>
    </row>
    <row r="8" spans="1:6" x14ac:dyDescent="0.3">
      <c r="A8" s="11">
        <f>Inputs!A10</f>
        <v>46174</v>
      </c>
      <c r="B8" s="14">
        <f t="shared" si="2"/>
        <v>336000</v>
      </c>
      <c r="C8" s="14">
        <f>Inputs!B10</f>
        <v>48000</v>
      </c>
      <c r="D8" s="14">
        <f>Inputs!C10</f>
        <v>36000</v>
      </c>
      <c r="E8" s="15">
        <f t="shared" si="0"/>
        <v>348000</v>
      </c>
      <c r="F8" s="14">
        <f t="shared" si="1"/>
        <v>12000</v>
      </c>
    </row>
    <row r="9" spans="1:6" x14ac:dyDescent="0.3">
      <c r="A9" s="11">
        <f>Inputs!A11</f>
        <v>46204</v>
      </c>
      <c r="B9" s="14">
        <f t="shared" si="2"/>
        <v>348000</v>
      </c>
      <c r="C9" s="14">
        <f>Inputs!B11</f>
        <v>52000</v>
      </c>
      <c r="D9" s="14">
        <f>Inputs!C11</f>
        <v>31000</v>
      </c>
      <c r="E9" s="15">
        <f t="shared" si="0"/>
        <v>369000</v>
      </c>
      <c r="F9" s="14">
        <f t="shared" si="1"/>
        <v>21000</v>
      </c>
    </row>
    <row r="10" spans="1:6" x14ac:dyDescent="0.3">
      <c r="A10" s="11">
        <f>Inputs!A12</f>
        <v>46235</v>
      </c>
      <c r="B10" s="14">
        <f t="shared" si="2"/>
        <v>369000</v>
      </c>
      <c r="C10" s="14">
        <f>Inputs!B12</f>
        <v>47000</v>
      </c>
      <c r="D10" s="14">
        <f>Inputs!C12</f>
        <v>35000</v>
      </c>
      <c r="E10" s="15">
        <f t="shared" si="0"/>
        <v>381000</v>
      </c>
      <c r="F10" s="14">
        <f t="shared" si="1"/>
        <v>12000</v>
      </c>
    </row>
    <row r="11" spans="1:6" x14ac:dyDescent="0.3">
      <c r="A11" s="11">
        <f>Inputs!A13</f>
        <v>46266</v>
      </c>
      <c r="B11" s="14">
        <f t="shared" si="2"/>
        <v>381000</v>
      </c>
      <c r="C11" s="14">
        <f>Inputs!B13</f>
        <v>58000</v>
      </c>
      <c r="D11" s="14">
        <f>Inputs!C13</f>
        <v>37000</v>
      </c>
      <c r="E11" s="15">
        <f t="shared" si="0"/>
        <v>402000</v>
      </c>
      <c r="F11" s="14">
        <f t="shared" si="1"/>
        <v>21000</v>
      </c>
    </row>
    <row r="12" spans="1:6" x14ac:dyDescent="0.3">
      <c r="A12" s="11">
        <f>Inputs!A14</f>
        <v>46296</v>
      </c>
      <c r="B12" s="14">
        <f t="shared" si="2"/>
        <v>402000</v>
      </c>
      <c r="C12" s="14">
        <f>Inputs!B14</f>
        <v>42000</v>
      </c>
      <c r="D12" s="14">
        <f>Inputs!C14</f>
        <v>34000</v>
      </c>
      <c r="E12" s="15">
        <f t="shared" si="0"/>
        <v>410000</v>
      </c>
      <c r="F12" s="14">
        <f t="shared" si="1"/>
        <v>8000</v>
      </c>
    </row>
    <row r="13" spans="1:6" x14ac:dyDescent="0.3">
      <c r="A13" s="11">
        <f>Inputs!A15</f>
        <v>46327</v>
      </c>
      <c r="B13" s="14">
        <f t="shared" si="2"/>
        <v>410000</v>
      </c>
      <c r="C13" s="14">
        <f>Inputs!B15</f>
        <v>51000</v>
      </c>
      <c r="D13" s="14">
        <f>Inputs!C15</f>
        <v>33000</v>
      </c>
      <c r="E13" s="15">
        <f t="shared" si="0"/>
        <v>428000</v>
      </c>
      <c r="F13" s="14">
        <f t="shared" si="1"/>
        <v>18000</v>
      </c>
    </row>
    <row r="14" spans="1:6" ht="15" thickBot="1" x14ac:dyDescent="0.35">
      <c r="A14" s="11">
        <f>Inputs!A16</f>
        <v>46357</v>
      </c>
      <c r="B14" s="29">
        <f t="shared" si="2"/>
        <v>428000</v>
      </c>
      <c r="C14" s="14">
        <f>Inputs!B16</f>
        <v>46000</v>
      </c>
      <c r="D14" s="14">
        <f>Inputs!C16</f>
        <v>38000</v>
      </c>
      <c r="E14" s="32">
        <f t="shared" si="0"/>
        <v>436000</v>
      </c>
      <c r="F14" s="14">
        <f t="shared" si="1"/>
        <v>8000</v>
      </c>
    </row>
    <row r="15" spans="1:6" x14ac:dyDescent="0.3">
      <c r="A15" s="27" t="s">
        <v>39</v>
      </c>
      <c r="B15" s="28"/>
      <c r="C15" s="28">
        <f>SUM(C3:C14)</f>
        <v>594000</v>
      </c>
      <c r="D15" s="31">
        <f>SUM(D3:D14)</f>
        <v>408000</v>
      </c>
      <c r="E15" s="28"/>
      <c r="F15" s="28">
        <f>SUM(F3:F14)</f>
        <v>186000</v>
      </c>
    </row>
    <row r="16" spans="1:6" x14ac:dyDescent="0.3">
      <c r="A16" s="16" t="s">
        <v>40</v>
      </c>
      <c r="B16" s="30"/>
      <c r="C16" s="16">
        <f>C15</f>
        <v>594000</v>
      </c>
      <c r="D16" s="16">
        <f>D15</f>
        <v>408000</v>
      </c>
      <c r="E16" s="30">
        <f>E14</f>
        <v>436000</v>
      </c>
      <c r="F16" s="16">
        <f>F15</f>
        <v>186000</v>
      </c>
    </row>
  </sheetData>
  <mergeCells count="1">
    <mergeCell ref="A1:F1"/>
  </mergeCells>
  <conditionalFormatting sqref="E3:E14">
    <cfRule type="cellIs" dxfId="6" priority="1" operator="lessThan">
      <formula>0</formula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6A34A"/>
  </sheetPr>
  <dimension ref="A1:B19"/>
  <sheetViews>
    <sheetView showGridLines="0" workbookViewId="0">
      <selection activeCell="B20" sqref="B20"/>
    </sheetView>
  </sheetViews>
  <sheetFormatPr defaultRowHeight="14.4" x14ac:dyDescent="0.3"/>
  <cols>
    <col min="1" max="1" width="46" customWidth="1"/>
    <col min="2" max="2" width="20" customWidth="1"/>
  </cols>
  <sheetData>
    <row r="1" spans="1:2" ht="18" x14ac:dyDescent="0.35">
      <c r="A1" s="1" t="s">
        <v>41</v>
      </c>
    </row>
    <row r="2" spans="1:2" x14ac:dyDescent="0.3">
      <c r="A2" s="17" t="s">
        <v>42</v>
      </c>
    </row>
    <row r="4" spans="1:2" x14ac:dyDescent="0.3">
      <c r="A4" s="18" t="s">
        <v>43</v>
      </c>
      <c r="B4" s="18" t="s">
        <v>44</v>
      </c>
    </row>
    <row r="5" spans="1:2" x14ac:dyDescent="0.3">
      <c r="A5" s="19" t="s">
        <v>45</v>
      </c>
      <c r="B5" s="14">
        <f>Waterfall!B3</f>
        <v>250000</v>
      </c>
    </row>
    <row r="6" spans="1:2" x14ac:dyDescent="0.3">
      <c r="A6" s="19" t="s">
        <v>46</v>
      </c>
      <c r="B6" s="14">
        <f>Waterfall!C15</f>
        <v>594000</v>
      </c>
    </row>
    <row r="7" spans="1:2" x14ac:dyDescent="0.3">
      <c r="A7" s="19" t="s">
        <v>47</v>
      </c>
      <c r="B7" s="14">
        <f>Waterfall!D15</f>
        <v>408000</v>
      </c>
    </row>
    <row r="8" spans="1:2" x14ac:dyDescent="0.3">
      <c r="A8" s="20" t="s">
        <v>48</v>
      </c>
      <c r="B8" s="15">
        <f>Waterfall!E16</f>
        <v>436000</v>
      </c>
    </row>
    <row r="9" spans="1:2" x14ac:dyDescent="0.3">
      <c r="A9" s="19" t="s">
        <v>49</v>
      </c>
      <c r="B9" s="14">
        <f>Waterfall!F15</f>
        <v>186000</v>
      </c>
    </row>
    <row r="10" spans="1:2" x14ac:dyDescent="0.3">
      <c r="A10" s="19" t="s">
        <v>50</v>
      </c>
      <c r="B10" s="21">
        <f>IF(B7=0,"N/A",ROUND(B6/B7,2))</f>
        <v>1.46</v>
      </c>
    </row>
    <row r="11" spans="1:2" x14ac:dyDescent="0.3">
      <c r="A11" s="19" t="s">
        <v>58</v>
      </c>
      <c r="B11" s="22">
        <f>IF(B7=0,"N/A",B8/B7)</f>
        <v>1.0686274509803921</v>
      </c>
    </row>
    <row r="13" spans="1:2" ht="15.6" x14ac:dyDescent="0.3">
      <c r="A13" s="9" t="s">
        <v>51</v>
      </c>
    </row>
    <row r="14" spans="1:2" x14ac:dyDescent="0.3">
      <c r="A14" s="18" t="s">
        <v>52</v>
      </c>
      <c r="B14" s="18" t="s">
        <v>53</v>
      </c>
    </row>
    <row r="15" spans="1:2" x14ac:dyDescent="0.3">
      <c r="A15" s="19" t="s">
        <v>54</v>
      </c>
      <c r="B15" s="33" t="str">
        <f>IF(ABS(B5+B6-B7-B8)&lt;0.01,"PASS","FAIL")</f>
        <v>PASS</v>
      </c>
    </row>
    <row r="16" spans="1:2" x14ac:dyDescent="0.3">
      <c r="A16" s="19" t="s">
        <v>55</v>
      </c>
      <c r="B16" s="33" t="str">
        <f>IF(ABS(Waterfall!F15-(Waterfall!E16-Waterfall!B3))&lt;0.01,"PASS","FAIL")</f>
        <v>PASS</v>
      </c>
    </row>
    <row r="17" spans="1:2" x14ac:dyDescent="0.3">
      <c r="A17" s="19" t="s">
        <v>56</v>
      </c>
      <c r="B17" s="33" t="str">
        <f>IF(MIN(Waterfall!E3:E14)&gt;=0,"PASS","WARNING")</f>
        <v>PASS</v>
      </c>
    </row>
    <row r="19" spans="1:2" x14ac:dyDescent="0.3">
      <c r="A19" s="23" t="s">
        <v>57</v>
      </c>
    </row>
  </sheetData>
  <conditionalFormatting sqref="B15:B17">
    <cfRule type="containsText" dxfId="2" priority="1" operator="containsText" text="PASS">
      <formula>NOT(ISERROR(SEARCH("PASS",B15)))</formula>
    </cfRule>
  </conditionalFormatting>
  <conditionalFormatting sqref="B15:B17">
    <cfRule type="containsText" dxfId="1" priority="2" operator="containsText" text="FAIL">
      <formula>NOT(ISERROR(SEARCH("FAIL",B15)))</formula>
    </cfRule>
  </conditionalFormatting>
  <conditionalFormatting sqref="B15:B17">
    <cfRule type="containsText" dxfId="0" priority="3" operator="containsText" text="WARNING">
      <formula>NOT(ISERROR(SEARCH("WARNING",B15)))</formula>
    </cfRule>
  </conditionalFormatting>
  <hyperlinks>
    <hyperlink ref="A19" r:id="rId1" xr:uid="{00000000-0004-0000-0300-000000000000}"/>
  </hyperlinks>
  <pageMargins left="0.75" right="0.75" top="1" bottom="1" header="0.5" footer="0.5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Inputs</vt:lpstr>
      <vt:lpstr>Waterfall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Harun Patel</cp:lastModifiedBy>
  <dcterms:created xsi:type="dcterms:W3CDTF">2026-03-08T23:38:54Z</dcterms:created>
  <dcterms:modified xsi:type="dcterms:W3CDTF">2026-03-08T23:50:09Z</dcterms:modified>
</cp:coreProperties>
</file>