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Personal\Revenue\Current\frontend\public\templates\"/>
    </mc:Choice>
  </mc:AlternateContent>
  <xr:revisionPtr revIDLastSave="0" documentId="13_ncr:1_{AB1EDF2C-8EB3-4612-A0A4-CD9188133746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Instructions" sheetId="1" r:id="rId1"/>
    <sheet name="Inputs" sheetId="2" r:id="rId2"/>
    <sheet name="Schedule" sheetId="3" r:id="rId3"/>
    <sheet name="Summary" sheetId="4" r:id="rId4"/>
  </sheets>
  <definedNames>
    <definedName name="DR_LAST_REFRESH_ALL">25569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4" l="1" a="1"/>
  <c r="B11" i="4" s="1"/>
  <c r="B15" i="4"/>
  <c r="B17" i="4"/>
  <c r="B4" i="4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A21" i="3"/>
  <c r="Z21" i="3" s="1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A20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B19" i="3"/>
  <c r="A19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A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A17" i="3"/>
  <c r="Z17" i="3" s="1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A16" i="3"/>
  <c r="Z16" i="3" s="1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A15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A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A13" i="3"/>
  <c r="Z13" i="3" s="1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A12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A11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10" i="3"/>
  <c r="Y9" i="3"/>
  <c r="X9" i="3"/>
  <c r="W9" i="3"/>
  <c r="V9" i="3"/>
  <c r="V22" i="3" s="1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B9" i="3"/>
  <c r="A9" i="3"/>
  <c r="Z9" i="3" s="1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B8" i="3"/>
  <c r="A8" i="3"/>
  <c r="Z8" i="3" s="1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7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5" i="3"/>
  <c r="Z5" i="3" s="1"/>
  <c r="Y4" i="3"/>
  <c r="X4" i="3"/>
  <c r="W4" i="3"/>
  <c r="V4" i="3"/>
  <c r="U4" i="3"/>
  <c r="U22" i="3" s="1"/>
  <c r="T4" i="3"/>
  <c r="S4" i="3"/>
  <c r="R4" i="3"/>
  <c r="Q4" i="3"/>
  <c r="Q22" i="3" s="1"/>
  <c r="P4" i="3"/>
  <c r="P22" i="3" s="1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Y3" i="3"/>
  <c r="X3" i="3"/>
  <c r="X22" i="3" s="1"/>
  <c r="W3" i="3"/>
  <c r="V3" i="3"/>
  <c r="U3" i="3"/>
  <c r="T3" i="3"/>
  <c r="S3" i="3"/>
  <c r="R3" i="3"/>
  <c r="Q3" i="3"/>
  <c r="P3" i="3"/>
  <c r="C3" i="3"/>
  <c r="B3" i="3"/>
  <c r="A3" i="3"/>
  <c r="Y2" i="3"/>
  <c r="Y22" i="3" s="1"/>
  <c r="X2" i="3"/>
  <c r="W2" i="3"/>
  <c r="V2" i="3"/>
  <c r="U2" i="3"/>
  <c r="T2" i="3"/>
  <c r="S2" i="3"/>
  <c r="R2" i="3"/>
  <c r="Q2" i="3"/>
  <c r="P2" i="3"/>
  <c r="O2" i="3"/>
  <c r="N2" i="3"/>
  <c r="A2" i="3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3" i="2"/>
  <c r="O3" i="3" s="1"/>
  <c r="G3" i="2"/>
  <c r="G2" i="2"/>
  <c r="H2" i="2" s="1"/>
  <c r="Z4" i="3" l="1"/>
  <c r="R22" i="3"/>
  <c r="S22" i="3"/>
  <c r="W22" i="3"/>
  <c r="T22" i="3"/>
  <c r="O22" i="3"/>
  <c r="K2" i="3"/>
  <c r="K22" i="3" s="1"/>
  <c r="I2" i="3"/>
  <c r="H2" i="3"/>
  <c r="G2" i="3"/>
  <c r="G22" i="3" s="1"/>
  <c r="D2" i="3"/>
  <c r="D22" i="3" s="1"/>
  <c r="J2" i="3"/>
  <c r="J22" i="3" s="1"/>
  <c r="E2" i="3"/>
  <c r="E22" i="3" s="1"/>
  <c r="F2" i="3"/>
  <c r="F22" i="3" s="1"/>
  <c r="C2" i="3"/>
  <c r="C22" i="3" s="1"/>
  <c r="B2" i="3"/>
  <c r="B22" i="3" s="1"/>
  <c r="M2" i="3"/>
  <c r="M22" i="3" s="1"/>
  <c r="L2" i="3"/>
  <c r="D3" i="3"/>
  <c r="Z3" i="3" s="1"/>
  <c r="E3" i="3"/>
  <c r="F3" i="3"/>
  <c r="G3" i="3"/>
  <c r="J3" i="3"/>
  <c r="K3" i="3"/>
  <c r="M3" i="3"/>
  <c r="N3" i="3"/>
  <c r="N22" i="3" s="1"/>
  <c r="H3" i="3"/>
  <c r="L3" i="3"/>
  <c r="I3" i="3"/>
  <c r="B7" i="4" l="1"/>
  <c r="I22" i="3"/>
  <c r="Z2" i="3"/>
  <c r="Z22" i="3" s="1"/>
  <c r="B5" i="4" s="1"/>
  <c r="B9" i="4" s="1"/>
  <c r="B16" i="4" s="1"/>
  <c r="H22" i="3"/>
  <c r="L22" i="3"/>
  <c r="B6" i="4" l="1"/>
  <c r="B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<sst xmlns="http://schemas.openxmlformats.org/spreadsheetml/2006/main" count="61" uniqueCount="60">
  <si>
    <t>Revnary — Revenue Recognition Template</t>
  </si>
  <si>
    <t>How to use this template</t>
  </si>
  <si>
    <t>1. Go to the Inputs tab and enter your contract details in the yellow cells.</t>
  </si>
  <si>
    <t>2. Fill in one row per contract: name, value, start date, end date, and recognition method.</t>
  </si>
  <si>
    <t>3. Term (Months) and Recognition Amount are calculated automatically.</t>
  </si>
  <si>
    <t xml:space="preserve">   For contracts where the value does not divide evenly by the term, the monthly</t>
  </si>
  <si>
    <t xml:space="preserve">   amount is rounded to 2 decimal places. A residual of less than $0.01 may appear.</t>
  </si>
  <si>
    <t>4. The Schedule tab shows monthly recognised revenue for each contract.</t>
  </si>
  <si>
    <t>5. The Summary tab shows totals, a deferred revenue estimate, and reconciliation checks.</t>
  </si>
  <si>
    <t>6. All formulas update automatically. No macros are used.</t>
  </si>
  <si>
    <t>Recognition methods</t>
  </si>
  <si>
    <t>Straight-line: Revenue recognised evenly over the contract term (ratable).</t>
  </si>
  <si>
    <t>Upfront: Full contract value recognised in the start month.</t>
  </si>
  <si>
    <t>Dates</t>
  </si>
  <si>
    <t>Enter dates as real Excel dates (e.g. 2026-01-01). The term is calculated as the</t>
  </si>
  <si>
    <t>number of months from start to end, inclusive. A contract from Jan to Dec = 12 months.</t>
  </si>
  <si>
    <t>Same start and end date = 1 month.</t>
  </si>
  <si>
    <t>right-click the cell → Format Cells → Date.</t>
  </si>
  <si>
    <t>Scope and limitations</t>
  </si>
  <si>
    <t>Supports up to 20 contracts and 24 schedule months (Jan 2026 – Dec 2027).</t>
  </si>
  <si>
    <t>Contracts extending beyond Dec 2027 will show partial recognised revenue;</t>
  </si>
  <si>
    <t>the variance check on the Summary tab will show FAIL in that case.</t>
  </si>
  <si>
    <t>Colour key</t>
  </si>
  <si>
    <t>Yellow cells = editable inputs. All other cells are formula-protected and cannot be</t>
  </si>
  <si>
    <t>edited. To unprotect, go to Review → Unprotect Sheet (no password required).</t>
  </si>
  <si>
    <t>For automated revenue recognition from CSV/Excel, visit revnary.com</t>
  </si>
  <si>
    <t>#</t>
  </si>
  <si>
    <t>Contract Name</t>
  </si>
  <si>
    <t>Contract Value</t>
  </si>
  <si>
    <t>Start Date</t>
  </si>
  <si>
    <t>End Date</t>
  </si>
  <si>
    <t>Method</t>
  </si>
  <si>
    <t>Term (Months)</t>
  </si>
  <si>
    <t>Recognition Amount</t>
  </si>
  <si>
    <t>Acme Corp Annual</t>
  </si>
  <si>
    <t>Straight-line</t>
  </si>
  <si>
    <t>Beta Inc 12-Month</t>
  </si>
  <si>
    <t>Gamma Ltd Setup Fee</t>
  </si>
  <si>
    <t>Upfront</t>
  </si>
  <si>
    <t>Contract</t>
  </si>
  <si>
    <t>Total</t>
  </si>
  <si>
    <t>TOTAL</t>
  </si>
  <si>
    <t>Revenue Recognition Summary</t>
  </si>
  <si>
    <t>Metric</t>
  </si>
  <si>
    <t>Value</t>
  </si>
  <si>
    <t>Total Contract Value</t>
  </si>
  <si>
    <t>Total Recognised (Schedule)</t>
  </si>
  <si>
    <t>— FY2026 Recognised</t>
  </si>
  <si>
    <t>— FY2027 Recognised</t>
  </si>
  <si>
    <t>FY2026 + FY2027 Check</t>
  </si>
  <si>
    <t>Variance (Contract – Recognised)</t>
  </si>
  <si>
    <t>Unrecognised Revenue (Beyond Dec 2027)</t>
  </si>
  <si>
    <t>Reconciliation Checks</t>
  </si>
  <si>
    <t>Check</t>
  </si>
  <si>
    <t>Result</t>
  </si>
  <si>
    <t>Contracts entered</t>
  </si>
  <si>
    <t>Variance check (Contract = Recognised)</t>
  </si>
  <si>
    <t>All contracts within schedule range</t>
  </si>
  <si>
    <t>Template by Revnary | revnary.com</t>
  </si>
  <si>
    <t>Columns D (Start Date) and E (End Date) in the Inputs tab are pre-formatted as dates. If you see a number instead of a date,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</si>
</sst>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"/>
    <numFmt numFmtId="165" formatCode="yyyy\-mm\-dd"/>
    <numFmt numFmtId="166" formatCode="\$#,##0.00"/>
  </numFmts>
  <fonts count="7" x14ac:knownFonts="1">
    <font>
      <sz val="11"/>
      <color theme="1"/>
      <name val="Calibri"/>
      <family val="2"/>
      <scheme val="minor"/>
    </font>
    <font>
      <b/>
      <sz val="14"/>
      <color rgb="FF1A1A2E"/>
      <name val="Calibri"/>
    </font>
    <font>
      <b/>
      <sz val="12"/>
      <color rgb="FF1A1A2E"/>
      <name val="Calibri"/>
    </font>
    <font>
      <sz val="11"/>
      <name val="Calibri"/>
    </font>
    <font>
      <i/>
      <sz val="10"/>
      <color rgb="FF666666"/>
      <name val="Calibri"/>
    </font>
    <font>
      <b/>
      <sz val="11"/>
      <color rgb="FFFFFFFF"/>
      <name val="Calibri"/>
    </font>
    <font>
      <b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1A1A2E"/>
        <bgColor rgb="FF1A1A2E"/>
      </patternFill>
    </fill>
    <fill>
      <patternFill patternType="solid">
        <fgColor rgb="FFFFFBEB"/>
        <bgColor rgb="FFFFFBEB"/>
      </patternFill>
    </fill>
    <fill>
      <patternFill patternType="solid">
        <fgColor rgb="FFF8FAFC"/>
        <bgColor rgb="FFF8FAFC"/>
      </patternFill>
    </fill>
  </fills>
  <borders count="2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Protection="1">
      <protection locked="0"/>
    </xf>
    <xf numFmtId="164" fontId="3" fillId="3" borderId="1" xfId="0" applyNumberFormat="1" applyFont="1" applyFill="1" applyBorder="1" applyProtection="1">
      <protection locked="0"/>
    </xf>
    <xf numFmtId="165" fontId="3" fillId="3" borderId="1" xfId="0" applyNumberFormat="1" applyFont="1" applyFill="1" applyBorder="1" applyProtection="1">
      <protection locked="0"/>
    </xf>
    <xf numFmtId="1" fontId="3" fillId="4" borderId="1" xfId="0" applyNumberFormat="1" applyFont="1" applyFill="1" applyBorder="1"/>
    <xf numFmtId="166" fontId="3" fillId="4" borderId="1" xfId="0" applyNumberFormat="1" applyFont="1" applyFill="1" applyBorder="1"/>
    <xf numFmtId="17" fontId="5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164" fontId="3" fillId="0" borderId="1" xfId="0" applyNumberFormat="1" applyFont="1" applyBorder="1"/>
    <xf numFmtId="164" fontId="6" fillId="0" borderId="1" xfId="0" applyNumberFormat="1" applyFont="1" applyBorder="1"/>
    <xf numFmtId="0" fontId="6" fillId="4" borderId="1" xfId="0" applyFont="1" applyFill="1" applyBorder="1"/>
    <xf numFmtId="164" fontId="6" fillId="4" borderId="1" xfId="0" applyNumberFormat="1" applyFont="1" applyFill="1" applyBorder="1"/>
    <xf numFmtId="0" fontId="5" fillId="2" borderId="1" xfId="0" applyFont="1" applyFill="1" applyBorder="1"/>
    <xf numFmtId="0" fontId="3" fillId="4" borderId="1" xfId="0" applyFont="1" applyFill="1" applyBorder="1"/>
    <xf numFmtId="164" fontId="3" fillId="4" borderId="1" xfId="0" applyNumberFormat="1" applyFont="1" applyFill="1" applyBorder="1"/>
    <xf numFmtId="0" fontId="6" fillId="0" borderId="1" xfId="0" applyFont="1" applyBorder="1"/>
    <xf numFmtId="0" fontId="2" fillId="0" borderId="1" xfId="0" applyFont="1" applyBorder="1"/>
    <xf numFmtId="1" fontId="3" fillId="0" borderId="1" xfId="0" applyNumberFormat="1" applyFont="1" applyBorder="1" applyAlignment="1">
      <alignment horizontal="center"/>
    </xf>
    <xf numFmtId="0" fontId="4" fillId="0" borderId="1" xfId="0" applyFont="1" applyBorder="1"/>
  </cellXfs>
  <cellStyles count="1">
    <cellStyle name="Normal" xfId="0" builtinId="0"/>
  </cellStyles>
  <dxfs count="4">
    <dxf>
      <font>
        <b/>
        <sz val="11"/>
        <color rgb="FFD97706"/>
        <name val="Calibri"/>
      </font>
      <fill>
        <patternFill patternType="solid">
          <fgColor rgb="FFFFFBEB"/>
          <bgColor rgb="FFFFFBEB"/>
        </patternFill>
      </fill>
    </dxf>
    <dxf>
      <font>
        <b/>
        <sz val="11"/>
        <color rgb="FFDC2626"/>
        <name val="Calibri"/>
      </font>
      <fill>
        <patternFill patternType="solid">
          <fgColor rgb="FFFEF2F2"/>
          <bgColor rgb="FFFEF2F2"/>
        </patternFill>
      </fill>
    </dxf>
    <dxf>
      <font>
        <b/>
        <sz val="11"/>
        <color rgb="FF16A34A"/>
        <name val="Calibri"/>
      </font>
      <fill>
        <patternFill patternType="solid">
          <fgColor rgb="FFF0FDF4"/>
          <bgColor rgb="FFF0FDF4"/>
        </patternFill>
      </fill>
    </dxf>
    <dxf>
      <font>
        <b/>
        <sz val="11"/>
        <color rgb="FFDC2626"/>
        <name val="Calibri"/>
      </font>
      <fill>
        <patternFill patternType="solid">
          <fgColor rgb="FFFEF2F2"/>
          <bgColor rgb="FFFEF2F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42438AE-8D62-4F37-ACCE-A1B08C641D4C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revnary.com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revnar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A1A2E"/>
  </sheetPr>
  <dimension ref="B2:B39"/>
  <sheetViews>
    <sheetView showGridLines="0" workbookViewId="0"/>
  </sheetViews>
  <sheetFormatPr defaultRowHeight="14.4" x14ac:dyDescent="0.3"/>
  <cols>
    <col min="1" max="1" width="4" customWidth="1"/>
    <col min="2" max="2" width="85" customWidth="1"/>
  </cols>
  <sheetData>
    <row r="2" spans="2:2" ht="18" x14ac:dyDescent="0.35">
      <c r="B2" s="1" t="s">
        <v>0</v>
      </c>
    </row>
    <row r="4" spans="2:2" ht="15.6" x14ac:dyDescent="0.3">
      <c r="B4" s="2" t="s">
        <v>1</v>
      </c>
    </row>
    <row r="6" spans="2:2" x14ac:dyDescent="0.3">
      <c r="B6" s="3" t="s">
        <v>2</v>
      </c>
    </row>
    <row r="7" spans="2:2" x14ac:dyDescent="0.3">
      <c r="B7" s="3" t="s">
        <v>3</v>
      </c>
    </row>
    <row r="8" spans="2:2" x14ac:dyDescent="0.3">
      <c r="B8" s="3" t="s">
        <v>4</v>
      </c>
    </row>
    <row r="9" spans="2:2" x14ac:dyDescent="0.3">
      <c r="B9" s="3" t="s">
        <v>5</v>
      </c>
    </row>
    <row r="10" spans="2:2" x14ac:dyDescent="0.3">
      <c r="B10" s="3" t="s">
        <v>6</v>
      </c>
    </row>
    <row r="11" spans="2:2" x14ac:dyDescent="0.3">
      <c r="B11" s="3" t="s">
        <v>7</v>
      </c>
    </row>
    <row r="12" spans="2:2" x14ac:dyDescent="0.3">
      <c r="B12" s="3" t="s">
        <v>8</v>
      </c>
    </row>
    <row r="13" spans="2:2" x14ac:dyDescent="0.3">
      <c r="B13" s="3" t="s">
        <v>9</v>
      </c>
    </row>
    <row r="15" spans="2:2" ht="15.6" x14ac:dyDescent="0.3">
      <c r="B15" s="2" t="s">
        <v>10</v>
      </c>
    </row>
    <row r="17" spans="2:2" x14ac:dyDescent="0.3">
      <c r="B17" s="3" t="s">
        <v>11</v>
      </c>
    </row>
    <row r="18" spans="2:2" x14ac:dyDescent="0.3">
      <c r="B18" s="3" t="s">
        <v>12</v>
      </c>
    </row>
    <row r="20" spans="2:2" ht="15.6" x14ac:dyDescent="0.3">
      <c r="B20" s="2" t="s">
        <v>13</v>
      </c>
    </row>
    <row r="22" spans="2:2" x14ac:dyDescent="0.3">
      <c r="B22" s="3" t="s">
        <v>14</v>
      </c>
    </row>
    <row r="23" spans="2:2" x14ac:dyDescent="0.3">
      <c r="B23" s="3" t="s">
        <v>15</v>
      </c>
    </row>
    <row r="24" spans="2:2" x14ac:dyDescent="0.3">
      <c r="B24" s="3" t="s">
        <v>16</v>
      </c>
    </row>
    <row r="25" spans="2:2" x14ac:dyDescent="0.3">
      <c r="B25" s="3" t="s">
        <v>59</v>
      </c>
    </row>
    <row r="26" spans="2:2" x14ac:dyDescent="0.3">
      <c r="B26" s="3" t="s">
        <v>17</v>
      </c>
    </row>
    <row r="28" spans="2:2" ht="15.6" x14ac:dyDescent="0.3">
      <c r="B28" s="2" t="s">
        <v>18</v>
      </c>
    </row>
    <row r="30" spans="2:2" x14ac:dyDescent="0.3">
      <c r="B30" s="3" t="s">
        <v>19</v>
      </c>
    </row>
    <row r="31" spans="2:2" x14ac:dyDescent="0.3">
      <c r="B31" s="3" t="s">
        <v>20</v>
      </c>
    </row>
    <row r="32" spans="2:2" x14ac:dyDescent="0.3">
      <c r="B32" s="3" t="s">
        <v>21</v>
      </c>
    </row>
    <row r="34" spans="2:2" ht="15.6" x14ac:dyDescent="0.3">
      <c r="B34" s="2" t="s">
        <v>22</v>
      </c>
    </row>
    <row r="36" spans="2:2" x14ac:dyDescent="0.3">
      <c r="B36" s="3" t="s">
        <v>23</v>
      </c>
    </row>
    <row r="37" spans="2:2" x14ac:dyDescent="0.3">
      <c r="B37" s="3" t="s">
        <v>24</v>
      </c>
    </row>
    <row r="39" spans="2:2" x14ac:dyDescent="0.3">
      <c r="B39" s="4" t="s">
        <v>25</v>
      </c>
    </row>
  </sheetData>
  <hyperlinks>
    <hyperlink ref="B39" r:id="rId1" xr:uid="{00000000-0004-0000-0000-000000000000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59E0B"/>
  </sheetPr>
  <dimension ref="A1:H21"/>
  <sheetViews>
    <sheetView showGridLines="0" workbookViewId="0">
      <pane ySplit="1" topLeftCell="A2" activePane="bottomLeft" state="frozen"/>
      <selection pane="bottomLeft"/>
    </sheetView>
  </sheetViews>
  <sheetFormatPr defaultRowHeight="14.4" x14ac:dyDescent="0.3"/>
  <cols>
    <col min="1" max="1" width="5" customWidth="1"/>
    <col min="2" max="2" width="28" customWidth="1"/>
    <col min="3" max="3" width="16" customWidth="1"/>
    <col min="4" max="5" width="14" customWidth="1"/>
    <col min="6" max="6" width="18" customWidth="1"/>
    <col min="7" max="7" width="15" customWidth="1"/>
    <col min="8" max="8" width="18" customWidth="1"/>
  </cols>
  <sheetData>
    <row r="1" spans="1:8" x14ac:dyDescent="0.3">
      <c r="A1" s="5" t="s">
        <v>26</v>
      </c>
      <c r="B1" s="5" t="s">
        <v>27</v>
      </c>
      <c r="C1" s="5" t="s">
        <v>28</v>
      </c>
      <c r="D1" s="5" t="s">
        <v>29</v>
      </c>
      <c r="E1" s="5" t="s">
        <v>30</v>
      </c>
      <c r="F1" s="5" t="s">
        <v>31</v>
      </c>
      <c r="G1" s="5" t="s">
        <v>32</v>
      </c>
      <c r="H1" s="5" t="s">
        <v>33</v>
      </c>
    </row>
    <row r="2" spans="1:8" x14ac:dyDescent="0.3">
      <c r="A2" s="6">
        <v>1</v>
      </c>
      <c r="B2" s="7" t="s">
        <v>34</v>
      </c>
      <c r="C2" s="8">
        <v>120000</v>
      </c>
      <c r="D2" s="9">
        <v>46023</v>
      </c>
      <c r="E2" s="9">
        <v>46387</v>
      </c>
      <c r="F2" s="7" t="s">
        <v>35</v>
      </c>
      <c r="G2" s="10">
        <f t="shared" ref="G2:G21" si="0">IF(OR(B2="",D2="",E2=""),"",MAX(1,(YEAR(E2)-YEAR(D2))*12+MONTH(E2)-MONTH(D2)+1))</f>
        <v>12</v>
      </c>
      <c r="H2" s="11">
        <f t="shared" ref="H2:H21" si="1">IF(OR(B2="",C2="",F2=""),"",IF(F2="Upfront",C2,IF(G2&gt;0,ROUND(C2/G2,2),"")))</f>
        <v>10000</v>
      </c>
    </row>
    <row r="3" spans="1:8" x14ac:dyDescent="0.3">
      <c r="A3" s="6">
        <v>2</v>
      </c>
      <c r="B3" s="7" t="s">
        <v>36</v>
      </c>
      <c r="C3" s="8">
        <v>24000</v>
      </c>
      <c r="D3" s="9">
        <v>46082</v>
      </c>
      <c r="E3" s="9">
        <v>46446</v>
      </c>
      <c r="F3" s="7" t="s">
        <v>35</v>
      </c>
      <c r="G3" s="10">
        <f t="shared" si="0"/>
        <v>12</v>
      </c>
      <c r="H3" s="11">
        <f t="shared" si="1"/>
        <v>2000</v>
      </c>
    </row>
    <row r="4" spans="1:8" x14ac:dyDescent="0.3">
      <c r="A4" s="6">
        <v>3</v>
      </c>
      <c r="B4" s="7" t="s">
        <v>37</v>
      </c>
      <c r="C4" s="8">
        <v>5000</v>
      </c>
      <c r="D4" s="9">
        <v>46023</v>
      </c>
      <c r="E4" s="9">
        <v>46023</v>
      </c>
      <c r="F4" s="7" t="s">
        <v>38</v>
      </c>
      <c r="G4" s="10">
        <f t="shared" si="0"/>
        <v>1</v>
      </c>
      <c r="H4" s="11">
        <f t="shared" si="1"/>
        <v>5000</v>
      </c>
    </row>
    <row r="5" spans="1:8" x14ac:dyDescent="0.3">
      <c r="A5" s="6">
        <v>4</v>
      </c>
      <c r="B5" s="7"/>
      <c r="C5" s="8"/>
      <c r="D5" s="9"/>
      <c r="E5" s="9"/>
      <c r="F5" s="7"/>
      <c r="G5" s="10" t="str">
        <f t="shared" si="0"/>
        <v/>
      </c>
      <c r="H5" s="11" t="str">
        <f t="shared" si="1"/>
        <v/>
      </c>
    </row>
    <row r="6" spans="1:8" x14ac:dyDescent="0.3">
      <c r="A6" s="6">
        <v>5</v>
      </c>
      <c r="B6" s="7"/>
      <c r="C6" s="8"/>
      <c r="D6" s="9"/>
      <c r="E6" s="9"/>
      <c r="F6" s="7"/>
      <c r="G6" s="10" t="str">
        <f t="shared" si="0"/>
        <v/>
      </c>
      <c r="H6" s="11" t="str">
        <f t="shared" si="1"/>
        <v/>
      </c>
    </row>
    <row r="7" spans="1:8" x14ac:dyDescent="0.3">
      <c r="A7" s="6">
        <v>6</v>
      </c>
      <c r="B7" s="7"/>
      <c r="C7" s="8"/>
      <c r="D7" s="9"/>
      <c r="E7" s="9"/>
      <c r="F7" s="7"/>
      <c r="G7" s="10" t="str">
        <f t="shared" si="0"/>
        <v/>
      </c>
      <c r="H7" s="11" t="str">
        <f t="shared" si="1"/>
        <v/>
      </c>
    </row>
    <row r="8" spans="1:8" x14ac:dyDescent="0.3">
      <c r="A8" s="6">
        <v>7</v>
      </c>
      <c r="B8" s="7"/>
      <c r="C8" s="8"/>
      <c r="D8" s="9"/>
      <c r="E8" s="9"/>
      <c r="F8" s="7"/>
      <c r="G8" s="10" t="str">
        <f t="shared" si="0"/>
        <v/>
      </c>
      <c r="H8" s="11" t="str">
        <f t="shared" si="1"/>
        <v/>
      </c>
    </row>
    <row r="9" spans="1:8" x14ac:dyDescent="0.3">
      <c r="A9" s="6">
        <v>8</v>
      </c>
      <c r="B9" s="7"/>
      <c r="C9" s="8"/>
      <c r="D9" s="9"/>
      <c r="E9" s="9"/>
      <c r="F9" s="7"/>
      <c r="G9" s="10" t="str">
        <f t="shared" si="0"/>
        <v/>
      </c>
      <c r="H9" s="11" t="str">
        <f t="shared" si="1"/>
        <v/>
      </c>
    </row>
    <row r="10" spans="1:8" x14ac:dyDescent="0.3">
      <c r="A10" s="6">
        <v>9</v>
      </c>
      <c r="B10" s="7"/>
      <c r="C10" s="8"/>
      <c r="D10" s="9"/>
      <c r="E10" s="9"/>
      <c r="F10" s="7"/>
      <c r="G10" s="10" t="str">
        <f t="shared" si="0"/>
        <v/>
      </c>
      <c r="H10" s="11" t="str">
        <f t="shared" si="1"/>
        <v/>
      </c>
    </row>
    <row r="11" spans="1:8" x14ac:dyDescent="0.3">
      <c r="A11" s="6">
        <v>10</v>
      </c>
      <c r="B11" s="7"/>
      <c r="C11" s="8"/>
      <c r="D11" s="9"/>
      <c r="E11" s="9"/>
      <c r="F11" s="7"/>
      <c r="G11" s="10" t="str">
        <f t="shared" si="0"/>
        <v/>
      </c>
      <c r="H11" s="11" t="str">
        <f t="shared" si="1"/>
        <v/>
      </c>
    </row>
    <row r="12" spans="1:8" x14ac:dyDescent="0.3">
      <c r="A12" s="6">
        <v>11</v>
      </c>
      <c r="B12" s="7"/>
      <c r="C12" s="8"/>
      <c r="D12" s="9"/>
      <c r="E12" s="9"/>
      <c r="F12" s="7"/>
      <c r="G12" s="10" t="str">
        <f t="shared" si="0"/>
        <v/>
      </c>
      <c r="H12" s="11" t="str">
        <f t="shared" si="1"/>
        <v/>
      </c>
    </row>
    <row r="13" spans="1:8" x14ac:dyDescent="0.3">
      <c r="A13" s="6">
        <v>12</v>
      </c>
      <c r="B13" s="7"/>
      <c r="C13" s="8"/>
      <c r="D13" s="9"/>
      <c r="E13" s="9"/>
      <c r="F13" s="7"/>
      <c r="G13" s="10" t="str">
        <f t="shared" si="0"/>
        <v/>
      </c>
      <c r="H13" s="11" t="str">
        <f t="shared" si="1"/>
        <v/>
      </c>
    </row>
    <row r="14" spans="1:8" x14ac:dyDescent="0.3">
      <c r="A14" s="6">
        <v>13</v>
      </c>
      <c r="B14" s="7"/>
      <c r="C14" s="8"/>
      <c r="D14" s="9"/>
      <c r="E14" s="9"/>
      <c r="F14" s="7"/>
      <c r="G14" s="10" t="str">
        <f t="shared" si="0"/>
        <v/>
      </c>
      <c r="H14" s="11" t="str">
        <f t="shared" si="1"/>
        <v/>
      </c>
    </row>
    <row r="15" spans="1:8" x14ac:dyDescent="0.3">
      <c r="A15" s="6">
        <v>14</v>
      </c>
      <c r="B15" s="7"/>
      <c r="C15" s="8"/>
      <c r="D15" s="9"/>
      <c r="E15" s="9"/>
      <c r="F15" s="7"/>
      <c r="G15" s="10" t="str">
        <f t="shared" si="0"/>
        <v/>
      </c>
      <c r="H15" s="11" t="str">
        <f t="shared" si="1"/>
        <v/>
      </c>
    </row>
    <row r="16" spans="1:8" x14ac:dyDescent="0.3">
      <c r="A16" s="6">
        <v>15</v>
      </c>
      <c r="B16" s="7"/>
      <c r="C16" s="8"/>
      <c r="D16" s="9"/>
      <c r="E16" s="9"/>
      <c r="F16" s="7"/>
      <c r="G16" s="10" t="str">
        <f t="shared" si="0"/>
        <v/>
      </c>
      <c r="H16" s="11" t="str">
        <f t="shared" si="1"/>
        <v/>
      </c>
    </row>
    <row r="17" spans="1:8" x14ac:dyDescent="0.3">
      <c r="A17" s="6">
        <v>16</v>
      </c>
      <c r="B17" s="7"/>
      <c r="C17" s="8"/>
      <c r="D17" s="9"/>
      <c r="E17" s="9"/>
      <c r="F17" s="7"/>
      <c r="G17" s="10" t="str">
        <f t="shared" si="0"/>
        <v/>
      </c>
      <c r="H17" s="11" t="str">
        <f t="shared" si="1"/>
        <v/>
      </c>
    </row>
    <row r="18" spans="1:8" x14ac:dyDescent="0.3">
      <c r="A18" s="6">
        <v>17</v>
      </c>
      <c r="B18" s="7"/>
      <c r="C18" s="8"/>
      <c r="D18" s="9"/>
      <c r="E18" s="9"/>
      <c r="F18" s="7"/>
      <c r="G18" s="10" t="str">
        <f t="shared" si="0"/>
        <v/>
      </c>
      <c r="H18" s="11" t="str">
        <f t="shared" si="1"/>
        <v/>
      </c>
    </row>
    <row r="19" spans="1:8" x14ac:dyDescent="0.3">
      <c r="A19" s="6">
        <v>18</v>
      </c>
      <c r="B19" s="7"/>
      <c r="C19" s="8"/>
      <c r="D19" s="9"/>
      <c r="E19" s="9"/>
      <c r="F19" s="7"/>
      <c r="G19" s="10" t="str">
        <f t="shared" si="0"/>
        <v/>
      </c>
      <c r="H19" s="11" t="str">
        <f t="shared" si="1"/>
        <v/>
      </c>
    </row>
    <row r="20" spans="1:8" x14ac:dyDescent="0.3">
      <c r="A20" s="6">
        <v>19</v>
      </c>
      <c r="B20" s="7"/>
      <c r="C20" s="8"/>
      <c r="D20" s="9"/>
      <c r="E20" s="9"/>
      <c r="F20" s="7"/>
      <c r="G20" s="10" t="str">
        <f t="shared" si="0"/>
        <v/>
      </c>
      <c r="H20" s="11" t="str">
        <f t="shared" si="1"/>
        <v/>
      </c>
    </row>
    <row r="21" spans="1:8" x14ac:dyDescent="0.3">
      <c r="A21" s="6">
        <v>20</v>
      </c>
      <c r="B21" s="7"/>
      <c r="C21" s="8"/>
      <c r="D21" s="9"/>
      <c r="E21" s="9"/>
      <c r="F21" s="7"/>
      <c r="G21" s="10" t="str">
        <f t="shared" si="0"/>
        <v/>
      </c>
      <c r="H21" s="11" t="str">
        <f t="shared" si="1"/>
        <v/>
      </c>
    </row>
  </sheetData>
  <conditionalFormatting sqref="E2:E21">
    <cfRule type="expression" dxfId="3" priority="1">
      <formula>AND(E2&lt;&gt;"",D2&lt;&gt;"",E2&lt;D2)</formula>
    </cfRule>
  </conditionalFormatting>
  <dataValidations count="3">
    <dataValidation type="list" allowBlank="1" showInputMessage="1" errorTitle="Invalid Method" error="Please select either 'Straight-line' or 'Upfront' from the dropdown." promptTitle="Recognition Method" prompt="Select Straight-line (ratable over term) or Upfront (full value in start month)." sqref="F2 F3 F4 F5 F6 F7 F8 F9 F10 F11 F12 F13 F14 F15 F16 F17 F18 F19 F20 F21" xr:uid="{00000000-0002-0000-0100-000000000000}">
      <formula1>"Straight-line,Upfront"</formula1>
    </dataValidation>
    <dataValidation type="decimal" operator="greaterThan" allowBlank="1" errorTitle="Invalid amount" error="Enter a positive contract value" sqref="C2 C3 C4 C5 C6 C7 C8 C9 C10 C11 C12 C13 C14 C15 C16 C17 C18 C19 C20 C21" xr:uid="{00000000-0002-0000-0100-000001000000}">
      <formula1>0</formula1>
    </dataValidation>
    <dataValidation type="custom" allowBlank="1" errorTitle="Invalid Date Range" error="End Date must be on or after Start Date." sqref="E2 E3 E4 E5 E6 E7 E8 E9 E10 E11 E12 E13 E14 E15 E16 E17 E18 E19 E20 E21" xr:uid="{00000000-0002-0000-0100-000002000000}">
      <formula1>E2&gt;=D2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B82F6"/>
  </sheetPr>
  <dimension ref="A1:Z22"/>
  <sheetViews>
    <sheetView showGridLines="0"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RowHeight="14.4" x14ac:dyDescent="0.3"/>
  <cols>
    <col min="1" max="1" width="28" customWidth="1"/>
    <col min="2" max="25" width="13" customWidth="1"/>
    <col min="26" max="26" width="14" customWidth="1"/>
  </cols>
  <sheetData>
    <row r="1" spans="1:26" x14ac:dyDescent="0.3">
      <c r="A1" s="5" t="s">
        <v>39</v>
      </c>
      <c r="B1" s="12">
        <v>46023</v>
      </c>
      <c r="C1" s="12">
        <v>46054</v>
      </c>
      <c r="D1" s="12">
        <v>46082</v>
      </c>
      <c r="E1" s="12">
        <v>46113</v>
      </c>
      <c r="F1" s="12">
        <v>46143</v>
      </c>
      <c r="G1" s="12">
        <v>46174</v>
      </c>
      <c r="H1" s="12">
        <v>46204</v>
      </c>
      <c r="I1" s="12">
        <v>46235</v>
      </c>
      <c r="J1" s="12">
        <v>46266</v>
      </c>
      <c r="K1" s="12">
        <v>46296</v>
      </c>
      <c r="L1" s="12">
        <v>46327</v>
      </c>
      <c r="M1" s="12">
        <v>46357</v>
      </c>
      <c r="N1" s="12">
        <v>46388</v>
      </c>
      <c r="O1" s="12">
        <v>46419</v>
      </c>
      <c r="P1" s="12">
        <v>46447</v>
      </c>
      <c r="Q1" s="12">
        <v>46478</v>
      </c>
      <c r="R1" s="12">
        <v>46508</v>
      </c>
      <c r="S1" s="12">
        <v>46539</v>
      </c>
      <c r="T1" s="12">
        <v>46569</v>
      </c>
      <c r="U1" s="12">
        <v>46600</v>
      </c>
      <c r="V1" s="12">
        <v>46631</v>
      </c>
      <c r="W1" s="12">
        <v>46661</v>
      </c>
      <c r="X1" s="12">
        <v>46692</v>
      </c>
      <c r="Y1" s="12">
        <v>46722</v>
      </c>
      <c r="Z1" s="5" t="s">
        <v>40</v>
      </c>
    </row>
    <row r="2" spans="1:26" x14ac:dyDescent="0.3">
      <c r="A2" s="13" t="str">
        <f>IF(Inputs!B2="","",Inputs!B2)</f>
        <v>Acme Corp Annual</v>
      </c>
      <c r="B2" s="14">
        <f>IF(Inputs!B2="","",IF(AND(DATE(2026,1,1)&gt;=DATE(YEAR(Inputs!D2),MONTH(Inputs!D2),1),DATE(2026,1,1)&lt;=DATE(YEAR(Inputs!E2),MONTH(Inputs!E2),1)),IF(Inputs!F2="Upfront",IF(DATE(2026,1,1)=DATE(YEAR(Inputs!D2),MONTH(Inputs!D2),1),Inputs!C2,0),Inputs!H2),0))</f>
        <v>10000</v>
      </c>
      <c r="C2" s="14">
        <f>IF(Inputs!B2="","",IF(AND(DATE(2026,2,1)&gt;=DATE(YEAR(Inputs!D2),MONTH(Inputs!D2),1),DATE(2026,2,1)&lt;=DATE(YEAR(Inputs!E2),MONTH(Inputs!E2),1)),IF(Inputs!F2="Upfront",IF(DATE(2026,2,1)=DATE(YEAR(Inputs!D2),MONTH(Inputs!D2),1),Inputs!C2,0),Inputs!H2),0))</f>
        <v>10000</v>
      </c>
      <c r="D2" s="14">
        <f>IF(Inputs!B2="","",IF(AND(DATE(2026,3,1)&gt;=DATE(YEAR(Inputs!D2),MONTH(Inputs!D2),1),DATE(2026,3,1)&lt;=DATE(YEAR(Inputs!E2),MONTH(Inputs!E2),1)),IF(Inputs!F2="Upfront",IF(DATE(2026,3,1)=DATE(YEAR(Inputs!D2),MONTH(Inputs!D2),1),Inputs!C2,0),Inputs!H2),0))</f>
        <v>10000</v>
      </c>
      <c r="E2" s="14">
        <f>IF(Inputs!B2="","",IF(AND(DATE(2026,4,1)&gt;=DATE(YEAR(Inputs!D2),MONTH(Inputs!D2),1),DATE(2026,4,1)&lt;=DATE(YEAR(Inputs!E2),MONTH(Inputs!E2),1)),IF(Inputs!F2="Upfront",IF(DATE(2026,4,1)=DATE(YEAR(Inputs!D2),MONTH(Inputs!D2),1),Inputs!C2,0),Inputs!H2),0))</f>
        <v>10000</v>
      </c>
      <c r="F2" s="14">
        <f>IF(Inputs!B2="","",IF(AND(DATE(2026,5,1)&gt;=DATE(YEAR(Inputs!D2),MONTH(Inputs!D2),1),DATE(2026,5,1)&lt;=DATE(YEAR(Inputs!E2),MONTH(Inputs!E2),1)),IF(Inputs!F2="Upfront",IF(DATE(2026,5,1)=DATE(YEAR(Inputs!D2),MONTH(Inputs!D2),1),Inputs!C2,0),Inputs!H2),0))</f>
        <v>10000</v>
      </c>
      <c r="G2" s="14">
        <f>IF(Inputs!B2="","",IF(AND(DATE(2026,6,1)&gt;=DATE(YEAR(Inputs!D2),MONTH(Inputs!D2),1),DATE(2026,6,1)&lt;=DATE(YEAR(Inputs!E2),MONTH(Inputs!E2),1)),IF(Inputs!F2="Upfront",IF(DATE(2026,6,1)=DATE(YEAR(Inputs!D2),MONTH(Inputs!D2),1),Inputs!C2,0),Inputs!H2),0))</f>
        <v>10000</v>
      </c>
      <c r="H2" s="14">
        <f>IF(Inputs!B2="","",IF(AND(DATE(2026,7,1)&gt;=DATE(YEAR(Inputs!D2),MONTH(Inputs!D2),1),DATE(2026,7,1)&lt;=DATE(YEAR(Inputs!E2),MONTH(Inputs!E2),1)),IF(Inputs!F2="Upfront",IF(DATE(2026,7,1)=DATE(YEAR(Inputs!D2),MONTH(Inputs!D2),1),Inputs!C2,0),Inputs!H2),0))</f>
        <v>10000</v>
      </c>
      <c r="I2" s="14">
        <f>IF(Inputs!B2="","",IF(AND(DATE(2026,8,1)&gt;=DATE(YEAR(Inputs!D2),MONTH(Inputs!D2),1),DATE(2026,8,1)&lt;=DATE(YEAR(Inputs!E2),MONTH(Inputs!E2),1)),IF(Inputs!F2="Upfront",IF(DATE(2026,8,1)=DATE(YEAR(Inputs!D2),MONTH(Inputs!D2),1),Inputs!C2,0),Inputs!H2),0))</f>
        <v>10000</v>
      </c>
      <c r="J2" s="14">
        <f>IF(Inputs!B2="","",IF(AND(DATE(2026,9,1)&gt;=DATE(YEAR(Inputs!D2),MONTH(Inputs!D2),1),DATE(2026,9,1)&lt;=DATE(YEAR(Inputs!E2),MONTH(Inputs!E2),1)),IF(Inputs!F2="Upfront",IF(DATE(2026,9,1)=DATE(YEAR(Inputs!D2),MONTH(Inputs!D2),1),Inputs!C2,0),Inputs!H2),0))</f>
        <v>10000</v>
      </c>
      <c r="K2" s="14">
        <f>IF(Inputs!B2="","",IF(AND(DATE(2026,10,1)&gt;=DATE(YEAR(Inputs!D2),MONTH(Inputs!D2),1),DATE(2026,10,1)&lt;=DATE(YEAR(Inputs!E2),MONTH(Inputs!E2),1)),IF(Inputs!F2="Upfront",IF(DATE(2026,10,1)=DATE(YEAR(Inputs!D2),MONTH(Inputs!D2),1),Inputs!C2,0),Inputs!H2),0))</f>
        <v>10000</v>
      </c>
      <c r="L2" s="14">
        <f>IF(Inputs!B2="","",IF(AND(DATE(2026,11,1)&gt;=DATE(YEAR(Inputs!D2),MONTH(Inputs!D2),1),DATE(2026,11,1)&lt;=DATE(YEAR(Inputs!E2),MONTH(Inputs!E2),1)),IF(Inputs!F2="Upfront",IF(DATE(2026,11,1)=DATE(YEAR(Inputs!D2),MONTH(Inputs!D2),1),Inputs!C2,0),Inputs!H2),0))</f>
        <v>10000</v>
      </c>
      <c r="M2" s="14">
        <f>IF(Inputs!B2="","",IF(AND(DATE(2026,12,1)&gt;=DATE(YEAR(Inputs!D2),MONTH(Inputs!D2),1),DATE(2026,12,1)&lt;=DATE(YEAR(Inputs!E2),MONTH(Inputs!E2),1)),IF(Inputs!F2="Upfront",IF(DATE(2026,12,1)=DATE(YEAR(Inputs!D2),MONTH(Inputs!D2),1),Inputs!C2,0),Inputs!H2),0))</f>
        <v>10000</v>
      </c>
      <c r="N2" s="14">
        <f>IF(Inputs!B2="","",IF(AND(DATE(2027,1,1)&gt;=DATE(YEAR(Inputs!D2),MONTH(Inputs!D2),1),DATE(2027,1,1)&lt;=DATE(YEAR(Inputs!E2),MONTH(Inputs!E2),1)),IF(Inputs!F2="Upfront",IF(DATE(2027,1,1)=DATE(YEAR(Inputs!D2),MONTH(Inputs!D2),1),Inputs!C2,0),Inputs!H2),0))</f>
        <v>0</v>
      </c>
      <c r="O2" s="14">
        <f>IF(Inputs!B2="","",IF(AND(DATE(2027,2,1)&gt;=DATE(YEAR(Inputs!D2),MONTH(Inputs!D2),1),DATE(2027,2,1)&lt;=DATE(YEAR(Inputs!E2),MONTH(Inputs!E2),1)),IF(Inputs!F2="Upfront",IF(DATE(2027,2,1)=DATE(YEAR(Inputs!D2),MONTH(Inputs!D2),1),Inputs!C2,0),Inputs!H2),0))</f>
        <v>0</v>
      </c>
      <c r="P2" s="14">
        <f>IF(Inputs!B2="","",IF(AND(DATE(2027,3,1)&gt;=DATE(YEAR(Inputs!D2),MONTH(Inputs!D2),1),DATE(2027,3,1)&lt;=DATE(YEAR(Inputs!E2),MONTH(Inputs!E2),1)),IF(Inputs!F2="Upfront",IF(DATE(2027,3,1)=DATE(YEAR(Inputs!D2),MONTH(Inputs!D2),1),Inputs!C2,0),Inputs!H2),0))</f>
        <v>0</v>
      </c>
      <c r="Q2" s="14">
        <f>IF(Inputs!B2="","",IF(AND(DATE(2027,4,1)&gt;=DATE(YEAR(Inputs!D2),MONTH(Inputs!D2),1),DATE(2027,4,1)&lt;=DATE(YEAR(Inputs!E2),MONTH(Inputs!E2),1)),IF(Inputs!F2="Upfront",IF(DATE(2027,4,1)=DATE(YEAR(Inputs!D2),MONTH(Inputs!D2),1),Inputs!C2,0),Inputs!H2),0))</f>
        <v>0</v>
      </c>
      <c r="R2" s="14">
        <f>IF(Inputs!B2="","",IF(AND(DATE(2027,5,1)&gt;=DATE(YEAR(Inputs!D2),MONTH(Inputs!D2),1),DATE(2027,5,1)&lt;=DATE(YEAR(Inputs!E2),MONTH(Inputs!E2),1)),IF(Inputs!F2="Upfront",IF(DATE(2027,5,1)=DATE(YEAR(Inputs!D2),MONTH(Inputs!D2),1),Inputs!C2,0),Inputs!H2),0))</f>
        <v>0</v>
      </c>
      <c r="S2" s="14">
        <f>IF(Inputs!B2="","",IF(AND(DATE(2027,6,1)&gt;=DATE(YEAR(Inputs!D2),MONTH(Inputs!D2),1),DATE(2027,6,1)&lt;=DATE(YEAR(Inputs!E2),MONTH(Inputs!E2),1)),IF(Inputs!F2="Upfront",IF(DATE(2027,6,1)=DATE(YEAR(Inputs!D2),MONTH(Inputs!D2),1),Inputs!C2,0),Inputs!H2),0))</f>
        <v>0</v>
      </c>
      <c r="T2" s="14">
        <f>IF(Inputs!B2="","",IF(AND(DATE(2027,7,1)&gt;=DATE(YEAR(Inputs!D2),MONTH(Inputs!D2),1),DATE(2027,7,1)&lt;=DATE(YEAR(Inputs!E2),MONTH(Inputs!E2),1)),IF(Inputs!F2="Upfront",IF(DATE(2027,7,1)=DATE(YEAR(Inputs!D2),MONTH(Inputs!D2),1),Inputs!C2,0),Inputs!H2),0))</f>
        <v>0</v>
      </c>
      <c r="U2" s="14">
        <f>IF(Inputs!B2="","",IF(AND(DATE(2027,8,1)&gt;=DATE(YEAR(Inputs!D2),MONTH(Inputs!D2),1),DATE(2027,8,1)&lt;=DATE(YEAR(Inputs!E2),MONTH(Inputs!E2),1)),IF(Inputs!F2="Upfront",IF(DATE(2027,8,1)=DATE(YEAR(Inputs!D2),MONTH(Inputs!D2),1),Inputs!C2,0),Inputs!H2),0))</f>
        <v>0</v>
      </c>
      <c r="V2" s="14">
        <f>IF(Inputs!B2="","",IF(AND(DATE(2027,9,1)&gt;=DATE(YEAR(Inputs!D2),MONTH(Inputs!D2),1),DATE(2027,9,1)&lt;=DATE(YEAR(Inputs!E2),MONTH(Inputs!E2),1)),IF(Inputs!F2="Upfront",IF(DATE(2027,9,1)=DATE(YEAR(Inputs!D2),MONTH(Inputs!D2),1),Inputs!C2,0),Inputs!H2),0))</f>
        <v>0</v>
      </c>
      <c r="W2" s="14">
        <f>IF(Inputs!B2="","",IF(AND(DATE(2027,10,1)&gt;=DATE(YEAR(Inputs!D2),MONTH(Inputs!D2),1),DATE(2027,10,1)&lt;=DATE(YEAR(Inputs!E2),MONTH(Inputs!E2),1)),IF(Inputs!F2="Upfront",IF(DATE(2027,10,1)=DATE(YEAR(Inputs!D2),MONTH(Inputs!D2),1),Inputs!C2,0),Inputs!H2),0))</f>
        <v>0</v>
      </c>
      <c r="X2" s="14">
        <f>IF(Inputs!B2="","",IF(AND(DATE(2027,11,1)&gt;=DATE(YEAR(Inputs!D2),MONTH(Inputs!D2),1),DATE(2027,11,1)&lt;=DATE(YEAR(Inputs!E2),MONTH(Inputs!E2),1)),IF(Inputs!F2="Upfront",IF(DATE(2027,11,1)=DATE(YEAR(Inputs!D2),MONTH(Inputs!D2),1),Inputs!C2,0),Inputs!H2),0))</f>
        <v>0</v>
      </c>
      <c r="Y2" s="14">
        <f>IF(Inputs!B2="","",IF(AND(DATE(2027,12,1)&gt;=DATE(YEAR(Inputs!D2),MONTH(Inputs!D2),1),DATE(2027,12,1)&lt;=DATE(YEAR(Inputs!E2),MONTH(Inputs!E2),1)),IF(Inputs!F2="Upfront",IF(DATE(2027,12,1)=DATE(YEAR(Inputs!D2),MONTH(Inputs!D2),1),Inputs!C2,0),Inputs!H2),0))</f>
        <v>0</v>
      </c>
      <c r="Z2" s="15">
        <f t="shared" ref="Z2:Z21" si="0">IF(A2="","",SUM(B2:Y2))</f>
        <v>120000</v>
      </c>
    </row>
    <row r="3" spans="1:26" x14ac:dyDescent="0.3">
      <c r="A3" s="13" t="str">
        <f>IF(Inputs!B3="","",Inputs!B3)</f>
        <v>Beta Inc 12-Month</v>
      </c>
      <c r="B3" s="14">
        <f>IF(Inputs!B3="","",IF(AND(DATE(2026,1,1)&gt;=DATE(YEAR(Inputs!D3),MONTH(Inputs!D3),1),DATE(2026,1,1)&lt;=DATE(YEAR(Inputs!E3),MONTH(Inputs!E3),1)),IF(Inputs!F3="Upfront",IF(DATE(2026,1,1)=DATE(YEAR(Inputs!D3),MONTH(Inputs!D3),1),Inputs!C3,0),Inputs!H3),0))</f>
        <v>0</v>
      </c>
      <c r="C3" s="14">
        <f>IF(Inputs!B3="","",IF(AND(DATE(2026,2,1)&gt;=DATE(YEAR(Inputs!D3),MONTH(Inputs!D3),1),DATE(2026,2,1)&lt;=DATE(YEAR(Inputs!E3),MONTH(Inputs!E3),1)),IF(Inputs!F3="Upfront",IF(DATE(2026,2,1)=DATE(YEAR(Inputs!D3),MONTH(Inputs!D3),1),Inputs!C3,0),Inputs!H3),0))</f>
        <v>0</v>
      </c>
      <c r="D3" s="14">
        <f>IF(Inputs!B3="","",IF(AND(DATE(2026,3,1)&gt;=DATE(YEAR(Inputs!D3),MONTH(Inputs!D3),1),DATE(2026,3,1)&lt;=DATE(YEAR(Inputs!E3),MONTH(Inputs!E3),1)),IF(Inputs!F3="Upfront",IF(DATE(2026,3,1)=DATE(YEAR(Inputs!D3),MONTH(Inputs!D3),1),Inputs!C3,0),Inputs!H3),0))</f>
        <v>2000</v>
      </c>
      <c r="E3" s="14">
        <f>IF(Inputs!B3="","",IF(AND(DATE(2026,4,1)&gt;=DATE(YEAR(Inputs!D3),MONTH(Inputs!D3),1),DATE(2026,4,1)&lt;=DATE(YEAR(Inputs!E3),MONTH(Inputs!E3),1)),IF(Inputs!F3="Upfront",IF(DATE(2026,4,1)=DATE(YEAR(Inputs!D3),MONTH(Inputs!D3),1),Inputs!C3,0),Inputs!H3),0))</f>
        <v>2000</v>
      </c>
      <c r="F3" s="14">
        <f>IF(Inputs!B3="","",IF(AND(DATE(2026,5,1)&gt;=DATE(YEAR(Inputs!D3),MONTH(Inputs!D3),1),DATE(2026,5,1)&lt;=DATE(YEAR(Inputs!E3),MONTH(Inputs!E3),1)),IF(Inputs!F3="Upfront",IF(DATE(2026,5,1)=DATE(YEAR(Inputs!D3),MONTH(Inputs!D3),1),Inputs!C3,0),Inputs!H3),0))</f>
        <v>2000</v>
      </c>
      <c r="G3" s="14">
        <f>IF(Inputs!B3="","",IF(AND(DATE(2026,6,1)&gt;=DATE(YEAR(Inputs!D3),MONTH(Inputs!D3),1),DATE(2026,6,1)&lt;=DATE(YEAR(Inputs!E3),MONTH(Inputs!E3),1)),IF(Inputs!F3="Upfront",IF(DATE(2026,6,1)=DATE(YEAR(Inputs!D3),MONTH(Inputs!D3),1),Inputs!C3,0),Inputs!H3),0))</f>
        <v>2000</v>
      </c>
      <c r="H3" s="14">
        <f>IF(Inputs!B3="","",IF(AND(DATE(2026,7,1)&gt;=DATE(YEAR(Inputs!D3),MONTH(Inputs!D3),1),DATE(2026,7,1)&lt;=DATE(YEAR(Inputs!E3),MONTH(Inputs!E3),1)),IF(Inputs!F3="Upfront",IF(DATE(2026,7,1)=DATE(YEAR(Inputs!D3),MONTH(Inputs!D3),1),Inputs!C3,0),Inputs!H3),0))</f>
        <v>2000</v>
      </c>
      <c r="I3" s="14">
        <f>IF(Inputs!B3="","",IF(AND(DATE(2026,8,1)&gt;=DATE(YEAR(Inputs!D3),MONTH(Inputs!D3),1),DATE(2026,8,1)&lt;=DATE(YEAR(Inputs!E3),MONTH(Inputs!E3),1)),IF(Inputs!F3="Upfront",IF(DATE(2026,8,1)=DATE(YEAR(Inputs!D3),MONTH(Inputs!D3),1),Inputs!C3,0),Inputs!H3),0))</f>
        <v>2000</v>
      </c>
      <c r="J3" s="14">
        <f>IF(Inputs!B3="","",IF(AND(DATE(2026,9,1)&gt;=DATE(YEAR(Inputs!D3),MONTH(Inputs!D3),1),DATE(2026,9,1)&lt;=DATE(YEAR(Inputs!E3),MONTH(Inputs!E3),1)),IF(Inputs!F3="Upfront",IF(DATE(2026,9,1)=DATE(YEAR(Inputs!D3),MONTH(Inputs!D3),1),Inputs!C3,0),Inputs!H3),0))</f>
        <v>2000</v>
      </c>
      <c r="K3" s="14">
        <f>IF(Inputs!B3="","",IF(AND(DATE(2026,10,1)&gt;=DATE(YEAR(Inputs!D3),MONTH(Inputs!D3),1),DATE(2026,10,1)&lt;=DATE(YEAR(Inputs!E3),MONTH(Inputs!E3),1)),IF(Inputs!F3="Upfront",IF(DATE(2026,10,1)=DATE(YEAR(Inputs!D3),MONTH(Inputs!D3),1),Inputs!C3,0),Inputs!H3),0))</f>
        <v>2000</v>
      </c>
      <c r="L3" s="14">
        <f>IF(Inputs!B3="","",IF(AND(DATE(2026,11,1)&gt;=DATE(YEAR(Inputs!D3),MONTH(Inputs!D3),1),DATE(2026,11,1)&lt;=DATE(YEAR(Inputs!E3),MONTH(Inputs!E3),1)),IF(Inputs!F3="Upfront",IF(DATE(2026,11,1)=DATE(YEAR(Inputs!D3),MONTH(Inputs!D3),1),Inputs!C3,0),Inputs!H3),0))</f>
        <v>2000</v>
      </c>
      <c r="M3" s="14">
        <f>IF(Inputs!B3="","",IF(AND(DATE(2026,12,1)&gt;=DATE(YEAR(Inputs!D3),MONTH(Inputs!D3),1),DATE(2026,12,1)&lt;=DATE(YEAR(Inputs!E3),MONTH(Inputs!E3),1)),IF(Inputs!F3="Upfront",IF(DATE(2026,12,1)=DATE(YEAR(Inputs!D3),MONTH(Inputs!D3),1),Inputs!C3,0),Inputs!H3),0))</f>
        <v>2000</v>
      </c>
      <c r="N3" s="14">
        <f>IF(Inputs!B3="","",IF(AND(DATE(2027,1,1)&gt;=DATE(YEAR(Inputs!D3),MONTH(Inputs!D3),1),DATE(2027,1,1)&lt;=DATE(YEAR(Inputs!E3),MONTH(Inputs!E3),1)),IF(Inputs!F3="Upfront",IF(DATE(2027,1,1)=DATE(YEAR(Inputs!D3),MONTH(Inputs!D3),1),Inputs!C3,0),Inputs!H3),0))</f>
        <v>2000</v>
      </c>
      <c r="O3" s="14">
        <f>IF(Inputs!B3="","",IF(AND(DATE(2027,2,1)&gt;=DATE(YEAR(Inputs!D3),MONTH(Inputs!D3),1),DATE(2027,2,1)&lt;=DATE(YEAR(Inputs!E3),MONTH(Inputs!E3),1)),IF(Inputs!F3="Upfront",IF(DATE(2027,2,1)=DATE(YEAR(Inputs!D3),MONTH(Inputs!D3),1),Inputs!C3,0),Inputs!H3),0))</f>
        <v>2000</v>
      </c>
      <c r="P3" s="14">
        <f>IF(Inputs!B3="","",IF(AND(DATE(2027,3,1)&gt;=DATE(YEAR(Inputs!D3),MONTH(Inputs!D3),1),DATE(2027,3,1)&lt;=DATE(YEAR(Inputs!E3),MONTH(Inputs!E3),1)),IF(Inputs!F3="Upfront",IF(DATE(2027,3,1)=DATE(YEAR(Inputs!D3),MONTH(Inputs!D3),1),Inputs!C3,0),Inputs!H3),0))</f>
        <v>0</v>
      </c>
      <c r="Q3" s="14">
        <f>IF(Inputs!B3="","",IF(AND(DATE(2027,4,1)&gt;=DATE(YEAR(Inputs!D3),MONTH(Inputs!D3),1),DATE(2027,4,1)&lt;=DATE(YEAR(Inputs!E3),MONTH(Inputs!E3),1)),IF(Inputs!F3="Upfront",IF(DATE(2027,4,1)=DATE(YEAR(Inputs!D3),MONTH(Inputs!D3),1),Inputs!C3,0),Inputs!H3),0))</f>
        <v>0</v>
      </c>
      <c r="R3" s="14">
        <f>IF(Inputs!B3="","",IF(AND(DATE(2027,5,1)&gt;=DATE(YEAR(Inputs!D3),MONTH(Inputs!D3),1),DATE(2027,5,1)&lt;=DATE(YEAR(Inputs!E3),MONTH(Inputs!E3),1)),IF(Inputs!F3="Upfront",IF(DATE(2027,5,1)=DATE(YEAR(Inputs!D3),MONTH(Inputs!D3),1),Inputs!C3,0),Inputs!H3),0))</f>
        <v>0</v>
      </c>
      <c r="S3" s="14">
        <f>IF(Inputs!B3="","",IF(AND(DATE(2027,6,1)&gt;=DATE(YEAR(Inputs!D3),MONTH(Inputs!D3),1),DATE(2027,6,1)&lt;=DATE(YEAR(Inputs!E3),MONTH(Inputs!E3),1)),IF(Inputs!F3="Upfront",IF(DATE(2027,6,1)=DATE(YEAR(Inputs!D3),MONTH(Inputs!D3),1),Inputs!C3,0),Inputs!H3),0))</f>
        <v>0</v>
      </c>
      <c r="T3" s="14">
        <f>IF(Inputs!B3="","",IF(AND(DATE(2027,7,1)&gt;=DATE(YEAR(Inputs!D3),MONTH(Inputs!D3),1),DATE(2027,7,1)&lt;=DATE(YEAR(Inputs!E3),MONTH(Inputs!E3),1)),IF(Inputs!F3="Upfront",IF(DATE(2027,7,1)=DATE(YEAR(Inputs!D3),MONTH(Inputs!D3),1),Inputs!C3,0),Inputs!H3),0))</f>
        <v>0</v>
      </c>
      <c r="U3" s="14">
        <f>IF(Inputs!B3="","",IF(AND(DATE(2027,8,1)&gt;=DATE(YEAR(Inputs!D3),MONTH(Inputs!D3),1),DATE(2027,8,1)&lt;=DATE(YEAR(Inputs!E3),MONTH(Inputs!E3),1)),IF(Inputs!F3="Upfront",IF(DATE(2027,8,1)=DATE(YEAR(Inputs!D3),MONTH(Inputs!D3),1),Inputs!C3,0),Inputs!H3),0))</f>
        <v>0</v>
      </c>
      <c r="V3" s="14">
        <f>IF(Inputs!B3="","",IF(AND(DATE(2027,9,1)&gt;=DATE(YEAR(Inputs!D3),MONTH(Inputs!D3),1),DATE(2027,9,1)&lt;=DATE(YEAR(Inputs!E3),MONTH(Inputs!E3),1)),IF(Inputs!F3="Upfront",IF(DATE(2027,9,1)=DATE(YEAR(Inputs!D3),MONTH(Inputs!D3),1),Inputs!C3,0),Inputs!H3),0))</f>
        <v>0</v>
      </c>
      <c r="W3" s="14">
        <f>IF(Inputs!B3="","",IF(AND(DATE(2027,10,1)&gt;=DATE(YEAR(Inputs!D3),MONTH(Inputs!D3),1),DATE(2027,10,1)&lt;=DATE(YEAR(Inputs!E3),MONTH(Inputs!E3),1)),IF(Inputs!F3="Upfront",IF(DATE(2027,10,1)=DATE(YEAR(Inputs!D3),MONTH(Inputs!D3),1),Inputs!C3,0),Inputs!H3),0))</f>
        <v>0</v>
      </c>
      <c r="X3" s="14">
        <f>IF(Inputs!B3="","",IF(AND(DATE(2027,11,1)&gt;=DATE(YEAR(Inputs!D3),MONTH(Inputs!D3),1),DATE(2027,11,1)&lt;=DATE(YEAR(Inputs!E3),MONTH(Inputs!E3),1)),IF(Inputs!F3="Upfront",IF(DATE(2027,11,1)=DATE(YEAR(Inputs!D3),MONTH(Inputs!D3),1),Inputs!C3,0),Inputs!H3),0))</f>
        <v>0</v>
      </c>
      <c r="Y3" s="14">
        <f>IF(Inputs!B3="","",IF(AND(DATE(2027,12,1)&gt;=DATE(YEAR(Inputs!D3),MONTH(Inputs!D3),1),DATE(2027,12,1)&lt;=DATE(YEAR(Inputs!E3),MONTH(Inputs!E3),1)),IF(Inputs!F3="Upfront",IF(DATE(2027,12,1)=DATE(YEAR(Inputs!D3),MONTH(Inputs!D3),1),Inputs!C3,0),Inputs!H3),0))</f>
        <v>0</v>
      </c>
      <c r="Z3" s="15">
        <f t="shared" si="0"/>
        <v>24000</v>
      </c>
    </row>
    <row r="4" spans="1:26" x14ac:dyDescent="0.3">
      <c r="A4" s="13" t="str">
        <f>IF(Inputs!B4="","",Inputs!B4)</f>
        <v>Gamma Ltd Setup Fee</v>
      </c>
      <c r="B4" s="14">
        <f>IF(Inputs!B4="","",IF(AND(DATE(2026,1,1)&gt;=DATE(YEAR(Inputs!D4),MONTH(Inputs!D4),1),DATE(2026,1,1)&lt;=DATE(YEAR(Inputs!E4),MONTH(Inputs!E4),1)),IF(Inputs!F4="Upfront",IF(DATE(2026,1,1)=DATE(YEAR(Inputs!D4),MONTH(Inputs!D4),1),Inputs!C4,0),Inputs!H4),0))</f>
        <v>5000</v>
      </c>
      <c r="C4" s="14">
        <f>IF(Inputs!B4="","",IF(AND(DATE(2026,2,1)&gt;=DATE(YEAR(Inputs!D4),MONTH(Inputs!D4),1),DATE(2026,2,1)&lt;=DATE(YEAR(Inputs!E4),MONTH(Inputs!E4),1)),IF(Inputs!F4="Upfront",IF(DATE(2026,2,1)=DATE(YEAR(Inputs!D4),MONTH(Inputs!D4),1),Inputs!C4,0),Inputs!H4),0))</f>
        <v>0</v>
      </c>
      <c r="D4" s="14">
        <f>IF(Inputs!B4="","",IF(AND(DATE(2026,3,1)&gt;=DATE(YEAR(Inputs!D4),MONTH(Inputs!D4),1),DATE(2026,3,1)&lt;=DATE(YEAR(Inputs!E4),MONTH(Inputs!E4),1)),IF(Inputs!F4="Upfront",IF(DATE(2026,3,1)=DATE(YEAR(Inputs!D4),MONTH(Inputs!D4),1),Inputs!C4,0),Inputs!H4),0))</f>
        <v>0</v>
      </c>
      <c r="E4" s="14">
        <f>IF(Inputs!B4="","",IF(AND(DATE(2026,4,1)&gt;=DATE(YEAR(Inputs!D4),MONTH(Inputs!D4),1),DATE(2026,4,1)&lt;=DATE(YEAR(Inputs!E4),MONTH(Inputs!E4),1)),IF(Inputs!F4="Upfront",IF(DATE(2026,4,1)=DATE(YEAR(Inputs!D4),MONTH(Inputs!D4),1),Inputs!C4,0),Inputs!H4),0))</f>
        <v>0</v>
      </c>
      <c r="F4" s="14">
        <f>IF(Inputs!B4="","",IF(AND(DATE(2026,5,1)&gt;=DATE(YEAR(Inputs!D4),MONTH(Inputs!D4),1),DATE(2026,5,1)&lt;=DATE(YEAR(Inputs!E4),MONTH(Inputs!E4),1)),IF(Inputs!F4="Upfront",IF(DATE(2026,5,1)=DATE(YEAR(Inputs!D4),MONTH(Inputs!D4),1),Inputs!C4,0),Inputs!H4),0))</f>
        <v>0</v>
      </c>
      <c r="G4" s="14">
        <f>IF(Inputs!B4="","",IF(AND(DATE(2026,6,1)&gt;=DATE(YEAR(Inputs!D4),MONTH(Inputs!D4),1),DATE(2026,6,1)&lt;=DATE(YEAR(Inputs!E4),MONTH(Inputs!E4),1)),IF(Inputs!F4="Upfront",IF(DATE(2026,6,1)=DATE(YEAR(Inputs!D4),MONTH(Inputs!D4),1),Inputs!C4,0),Inputs!H4),0))</f>
        <v>0</v>
      </c>
      <c r="H4" s="14">
        <f>IF(Inputs!B4="","",IF(AND(DATE(2026,7,1)&gt;=DATE(YEAR(Inputs!D4),MONTH(Inputs!D4),1),DATE(2026,7,1)&lt;=DATE(YEAR(Inputs!E4),MONTH(Inputs!E4),1)),IF(Inputs!F4="Upfront",IF(DATE(2026,7,1)=DATE(YEAR(Inputs!D4),MONTH(Inputs!D4),1),Inputs!C4,0),Inputs!H4),0))</f>
        <v>0</v>
      </c>
      <c r="I4" s="14">
        <f>IF(Inputs!B4="","",IF(AND(DATE(2026,8,1)&gt;=DATE(YEAR(Inputs!D4),MONTH(Inputs!D4),1),DATE(2026,8,1)&lt;=DATE(YEAR(Inputs!E4),MONTH(Inputs!E4),1)),IF(Inputs!F4="Upfront",IF(DATE(2026,8,1)=DATE(YEAR(Inputs!D4),MONTH(Inputs!D4),1),Inputs!C4,0),Inputs!H4),0))</f>
        <v>0</v>
      </c>
      <c r="J4" s="14">
        <f>IF(Inputs!B4="","",IF(AND(DATE(2026,9,1)&gt;=DATE(YEAR(Inputs!D4),MONTH(Inputs!D4),1),DATE(2026,9,1)&lt;=DATE(YEAR(Inputs!E4),MONTH(Inputs!E4),1)),IF(Inputs!F4="Upfront",IF(DATE(2026,9,1)=DATE(YEAR(Inputs!D4),MONTH(Inputs!D4),1),Inputs!C4,0),Inputs!H4),0))</f>
        <v>0</v>
      </c>
      <c r="K4" s="14">
        <f>IF(Inputs!B4="","",IF(AND(DATE(2026,10,1)&gt;=DATE(YEAR(Inputs!D4),MONTH(Inputs!D4),1),DATE(2026,10,1)&lt;=DATE(YEAR(Inputs!E4),MONTH(Inputs!E4),1)),IF(Inputs!F4="Upfront",IF(DATE(2026,10,1)=DATE(YEAR(Inputs!D4),MONTH(Inputs!D4),1),Inputs!C4,0),Inputs!H4),0))</f>
        <v>0</v>
      </c>
      <c r="L4" s="14">
        <f>IF(Inputs!B4="","",IF(AND(DATE(2026,11,1)&gt;=DATE(YEAR(Inputs!D4),MONTH(Inputs!D4),1),DATE(2026,11,1)&lt;=DATE(YEAR(Inputs!E4),MONTH(Inputs!E4),1)),IF(Inputs!F4="Upfront",IF(DATE(2026,11,1)=DATE(YEAR(Inputs!D4),MONTH(Inputs!D4),1),Inputs!C4,0),Inputs!H4),0))</f>
        <v>0</v>
      </c>
      <c r="M4" s="14">
        <f>IF(Inputs!B4="","",IF(AND(DATE(2026,12,1)&gt;=DATE(YEAR(Inputs!D4),MONTH(Inputs!D4),1),DATE(2026,12,1)&lt;=DATE(YEAR(Inputs!E4),MONTH(Inputs!E4),1)),IF(Inputs!F4="Upfront",IF(DATE(2026,12,1)=DATE(YEAR(Inputs!D4),MONTH(Inputs!D4),1),Inputs!C4,0),Inputs!H4),0))</f>
        <v>0</v>
      </c>
      <c r="N4" s="14">
        <f>IF(Inputs!B4="","",IF(AND(DATE(2027,1,1)&gt;=DATE(YEAR(Inputs!D4),MONTH(Inputs!D4),1),DATE(2027,1,1)&lt;=DATE(YEAR(Inputs!E4),MONTH(Inputs!E4),1)),IF(Inputs!F4="Upfront",IF(DATE(2027,1,1)=DATE(YEAR(Inputs!D4),MONTH(Inputs!D4),1),Inputs!C4,0),Inputs!H4),0))</f>
        <v>0</v>
      </c>
      <c r="O4" s="14">
        <f>IF(Inputs!B4="","",IF(AND(DATE(2027,2,1)&gt;=DATE(YEAR(Inputs!D4),MONTH(Inputs!D4),1),DATE(2027,2,1)&lt;=DATE(YEAR(Inputs!E4),MONTH(Inputs!E4),1)),IF(Inputs!F4="Upfront",IF(DATE(2027,2,1)=DATE(YEAR(Inputs!D4),MONTH(Inputs!D4),1),Inputs!C4,0),Inputs!H4),0))</f>
        <v>0</v>
      </c>
      <c r="P4" s="14">
        <f>IF(Inputs!B4="","",IF(AND(DATE(2027,3,1)&gt;=DATE(YEAR(Inputs!D4),MONTH(Inputs!D4),1),DATE(2027,3,1)&lt;=DATE(YEAR(Inputs!E4),MONTH(Inputs!E4),1)),IF(Inputs!F4="Upfront",IF(DATE(2027,3,1)=DATE(YEAR(Inputs!D4),MONTH(Inputs!D4),1),Inputs!C4,0),Inputs!H4),0))</f>
        <v>0</v>
      </c>
      <c r="Q4" s="14">
        <f>IF(Inputs!B4="","",IF(AND(DATE(2027,4,1)&gt;=DATE(YEAR(Inputs!D4),MONTH(Inputs!D4),1),DATE(2027,4,1)&lt;=DATE(YEAR(Inputs!E4),MONTH(Inputs!E4),1)),IF(Inputs!F4="Upfront",IF(DATE(2027,4,1)=DATE(YEAR(Inputs!D4),MONTH(Inputs!D4),1),Inputs!C4,0),Inputs!H4),0))</f>
        <v>0</v>
      </c>
      <c r="R4" s="14">
        <f>IF(Inputs!B4="","",IF(AND(DATE(2027,5,1)&gt;=DATE(YEAR(Inputs!D4),MONTH(Inputs!D4),1),DATE(2027,5,1)&lt;=DATE(YEAR(Inputs!E4),MONTH(Inputs!E4),1)),IF(Inputs!F4="Upfront",IF(DATE(2027,5,1)=DATE(YEAR(Inputs!D4),MONTH(Inputs!D4),1),Inputs!C4,0),Inputs!H4),0))</f>
        <v>0</v>
      </c>
      <c r="S4" s="14">
        <f>IF(Inputs!B4="","",IF(AND(DATE(2027,6,1)&gt;=DATE(YEAR(Inputs!D4),MONTH(Inputs!D4),1),DATE(2027,6,1)&lt;=DATE(YEAR(Inputs!E4),MONTH(Inputs!E4),1)),IF(Inputs!F4="Upfront",IF(DATE(2027,6,1)=DATE(YEAR(Inputs!D4),MONTH(Inputs!D4),1),Inputs!C4,0),Inputs!H4),0))</f>
        <v>0</v>
      </c>
      <c r="T4" s="14">
        <f>IF(Inputs!B4="","",IF(AND(DATE(2027,7,1)&gt;=DATE(YEAR(Inputs!D4),MONTH(Inputs!D4),1),DATE(2027,7,1)&lt;=DATE(YEAR(Inputs!E4),MONTH(Inputs!E4),1)),IF(Inputs!F4="Upfront",IF(DATE(2027,7,1)=DATE(YEAR(Inputs!D4),MONTH(Inputs!D4),1),Inputs!C4,0),Inputs!H4),0))</f>
        <v>0</v>
      </c>
      <c r="U4" s="14">
        <f>IF(Inputs!B4="","",IF(AND(DATE(2027,8,1)&gt;=DATE(YEAR(Inputs!D4),MONTH(Inputs!D4),1),DATE(2027,8,1)&lt;=DATE(YEAR(Inputs!E4),MONTH(Inputs!E4),1)),IF(Inputs!F4="Upfront",IF(DATE(2027,8,1)=DATE(YEAR(Inputs!D4),MONTH(Inputs!D4),1),Inputs!C4,0),Inputs!H4),0))</f>
        <v>0</v>
      </c>
      <c r="V4" s="14">
        <f>IF(Inputs!B4="","",IF(AND(DATE(2027,9,1)&gt;=DATE(YEAR(Inputs!D4),MONTH(Inputs!D4),1),DATE(2027,9,1)&lt;=DATE(YEAR(Inputs!E4),MONTH(Inputs!E4),1)),IF(Inputs!F4="Upfront",IF(DATE(2027,9,1)=DATE(YEAR(Inputs!D4),MONTH(Inputs!D4),1),Inputs!C4,0),Inputs!H4),0))</f>
        <v>0</v>
      </c>
      <c r="W4" s="14">
        <f>IF(Inputs!B4="","",IF(AND(DATE(2027,10,1)&gt;=DATE(YEAR(Inputs!D4),MONTH(Inputs!D4),1),DATE(2027,10,1)&lt;=DATE(YEAR(Inputs!E4),MONTH(Inputs!E4),1)),IF(Inputs!F4="Upfront",IF(DATE(2027,10,1)=DATE(YEAR(Inputs!D4),MONTH(Inputs!D4),1),Inputs!C4,0),Inputs!H4),0))</f>
        <v>0</v>
      </c>
      <c r="X4" s="14">
        <f>IF(Inputs!B4="","",IF(AND(DATE(2027,11,1)&gt;=DATE(YEAR(Inputs!D4),MONTH(Inputs!D4),1),DATE(2027,11,1)&lt;=DATE(YEAR(Inputs!E4),MONTH(Inputs!E4),1)),IF(Inputs!F4="Upfront",IF(DATE(2027,11,1)=DATE(YEAR(Inputs!D4),MONTH(Inputs!D4),1),Inputs!C4,0),Inputs!H4),0))</f>
        <v>0</v>
      </c>
      <c r="Y4" s="14">
        <f>IF(Inputs!B4="","",IF(AND(DATE(2027,12,1)&gt;=DATE(YEAR(Inputs!D4),MONTH(Inputs!D4),1),DATE(2027,12,1)&lt;=DATE(YEAR(Inputs!E4),MONTH(Inputs!E4),1)),IF(Inputs!F4="Upfront",IF(DATE(2027,12,1)=DATE(YEAR(Inputs!D4),MONTH(Inputs!D4),1),Inputs!C4,0),Inputs!H4),0))</f>
        <v>0</v>
      </c>
      <c r="Z4" s="15">
        <f t="shared" si="0"/>
        <v>5000</v>
      </c>
    </row>
    <row r="5" spans="1:26" x14ac:dyDescent="0.3">
      <c r="A5" s="13" t="str">
        <f>IF(Inputs!B5="","",Inputs!B5)</f>
        <v/>
      </c>
      <c r="B5" s="14" t="str">
        <f>IF(Inputs!B5="","",IF(AND(DATE(2026,1,1)&gt;=DATE(YEAR(Inputs!D5),MONTH(Inputs!D5),1),DATE(2026,1,1)&lt;=DATE(YEAR(Inputs!E5),MONTH(Inputs!E5),1)),IF(Inputs!F5="Upfront",IF(DATE(2026,1,1)=DATE(YEAR(Inputs!D5),MONTH(Inputs!D5),1),Inputs!C5,0),Inputs!H5),0))</f>
        <v/>
      </c>
      <c r="C5" s="14" t="str">
        <f>IF(Inputs!B5="","",IF(AND(DATE(2026,2,1)&gt;=DATE(YEAR(Inputs!D5),MONTH(Inputs!D5),1),DATE(2026,2,1)&lt;=DATE(YEAR(Inputs!E5),MONTH(Inputs!E5),1)),IF(Inputs!F5="Upfront",IF(DATE(2026,2,1)=DATE(YEAR(Inputs!D5),MONTH(Inputs!D5),1),Inputs!C5,0),Inputs!H5),0))</f>
        <v/>
      </c>
      <c r="D5" s="14" t="str">
        <f>IF(Inputs!B5="","",IF(AND(DATE(2026,3,1)&gt;=DATE(YEAR(Inputs!D5),MONTH(Inputs!D5),1),DATE(2026,3,1)&lt;=DATE(YEAR(Inputs!E5),MONTH(Inputs!E5),1)),IF(Inputs!F5="Upfront",IF(DATE(2026,3,1)=DATE(YEAR(Inputs!D5),MONTH(Inputs!D5),1),Inputs!C5,0),Inputs!H5),0))</f>
        <v/>
      </c>
      <c r="E5" s="14" t="str">
        <f>IF(Inputs!B5="","",IF(AND(DATE(2026,4,1)&gt;=DATE(YEAR(Inputs!D5),MONTH(Inputs!D5),1),DATE(2026,4,1)&lt;=DATE(YEAR(Inputs!E5),MONTH(Inputs!E5),1)),IF(Inputs!F5="Upfront",IF(DATE(2026,4,1)=DATE(YEAR(Inputs!D5),MONTH(Inputs!D5),1),Inputs!C5,0),Inputs!H5),0))</f>
        <v/>
      </c>
      <c r="F5" s="14" t="str">
        <f>IF(Inputs!B5="","",IF(AND(DATE(2026,5,1)&gt;=DATE(YEAR(Inputs!D5),MONTH(Inputs!D5),1),DATE(2026,5,1)&lt;=DATE(YEAR(Inputs!E5),MONTH(Inputs!E5),1)),IF(Inputs!F5="Upfront",IF(DATE(2026,5,1)=DATE(YEAR(Inputs!D5),MONTH(Inputs!D5),1),Inputs!C5,0),Inputs!H5),0))</f>
        <v/>
      </c>
      <c r="G5" s="14" t="str">
        <f>IF(Inputs!B5="","",IF(AND(DATE(2026,6,1)&gt;=DATE(YEAR(Inputs!D5),MONTH(Inputs!D5),1),DATE(2026,6,1)&lt;=DATE(YEAR(Inputs!E5),MONTH(Inputs!E5),1)),IF(Inputs!F5="Upfront",IF(DATE(2026,6,1)=DATE(YEAR(Inputs!D5),MONTH(Inputs!D5),1),Inputs!C5,0),Inputs!H5),0))</f>
        <v/>
      </c>
      <c r="H5" s="14" t="str">
        <f>IF(Inputs!B5="","",IF(AND(DATE(2026,7,1)&gt;=DATE(YEAR(Inputs!D5),MONTH(Inputs!D5),1),DATE(2026,7,1)&lt;=DATE(YEAR(Inputs!E5),MONTH(Inputs!E5),1)),IF(Inputs!F5="Upfront",IF(DATE(2026,7,1)=DATE(YEAR(Inputs!D5),MONTH(Inputs!D5),1),Inputs!C5,0),Inputs!H5),0))</f>
        <v/>
      </c>
      <c r="I5" s="14" t="str">
        <f>IF(Inputs!B5="","",IF(AND(DATE(2026,8,1)&gt;=DATE(YEAR(Inputs!D5),MONTH(Inputs!D5),1),DATE(2026,8,1)&lt;=DATE(YEAR(Inputs!E5),MONTH(Inputs!E5),1)),IF(Inputs!F5="Upfront",IF(DATE(2026,8,1)=DATE(YEAR(Inputs!D5),MONTH(Inputs!D5),1),Inputs!C5,0),Inputs!H5),0))</f>
        <v/>
      </c>
      <c r="J5" s="14" t="str">
        <f>IF(Inputs!B5="","",IF(AND(DATE(2026,9,1)&gt;=DATE(YEAR(Inputs!D5),MONTH(Inputs!D5),1),DATE(2026,9,1)&lt;=DATE(YEAR(Inputs!E5),MONTH(Inputs!E5),1)),IF(Inputs!F5="Upfront",IF(DATE(2026,9,1)=DATE(YEAR(Inputs!D5),MONTH(Inputs!D5),1),Inputs!C5,0),Inputs!H5),0))</f>
        <v/>
      </c>
      <c r="K5" s="14" t="str">
        <f>IF(Inputs!B5="","",IF(AND(DATE(2026,10,1)&gt;=DATE(YEAR(Inputs!D5),MONTH(Inputs!D5),1),DATE(2026,10,1)&lt;=DATE(YEAR(Inputs!E5),MONTH(Inputs!E5),1)),IF(Inputs!F5="Upfront",IF(DATE(2026,10,1)=DATE(YEAR(Inputs!D5),MONTH(Inputs!D5),1),Inputs!C5,0),Inputs!H5),0))</f>
        <v/>
      </c>
      <c r="L5" s="14" t="str">
        <f>IF(Inputs!B5="","",IF(AND(DATE(2026,11,1)&gt;=DATE(YEAR(Inputs!D5),MONTH(Inputs!D5),1),DATE(2026,11,1)&lt;=DATE(YEAR(Inputs!E5),MONTH(Inputs!E5),1)),IF(Inputs!F5="Upfront",IF(DATE(2026,11,1)=DATE(YEAR(Inputs!D5),MONTH(Inputs!D5),1),Inputs!C5,0),Inputs!H5),0))</f>
        <v/>
      </c>
      <c r="M5" s="14" t="str">
        <f>IF(Inputs!B5="","",IF(AND(DATE(2026,12,1)&gt;=DATE(YEAR(Inputs!D5),MONTH(Inputs!D5),1),DATE(2026,12,1)&lt;=DATE(YEAR(Inputs!E5),MONTH(Inputs!E5),1)),IF(Inputs!F5="Upfront",IF(DATE(2026,12,1)=DATE(YEAR(Inputs!D5),MONTH(Inputs!D5),1),Inputs!C5,0),Inputs!H5),0))</f>
        <v/>
      </c>
      <c r="N5" s="14" t="str">
        <f>IF(Inputs!B5="","",IF(AND(DATE(2027,1,1)&gt;=DATE(YEAR(Inputs!D5),MONTH(Inputs!D5),1),DATE(2027,1,1)&lt;=DATE(YEAR(Inputs!E5),MONTH(Inputs!E5),1)),IF(Inputs!F5="Upfront",IF(DATE(2027,1,1)=DATE(YEAR(Inputs!D5),MONTH(Inputs!D5),1),Inputs!C5,0),Inputs!H5),0))</f>
        <v/>
      </c>
      <c r="O5" s="14" t="str">
        <f>IF(Inputs!B5="","",IF(AND(DATE(2027,2,1)&gt;=DATE(YEAR(Inputs!D5),MONTH(Inputs!D5),1),DATE(2027,2,1)&lt;=DATE(YEAR(Inputs!E5),MONTH(Inputs!E5),1)),IF(Inputs!F5="Upfront",IF(DATE(2027,2,1)=DATE(YEAR(Inputs!D5),MONTH(Inputs!D5),1),Inputs!C5,0),Inputs!H5),0))</f>
        <v/>
      </c>
      <c r="P5" s="14" t="str">
        <f>IF(Inputs!B5="","",IF(AND(DATE(2027,3,1)&gt;=DATE(YEAR(Inputs!D5),MONTH(Inputs!D5),1),DATE(2027,3,1)&lt;=DATE(YEAR(Inputs!E5),MONTH(Inputs!E5),1)),IF(Inputs!F5="Upfront",IF(DATE(2027,3,1)=DATE(YEAR(Inputs!D5),MONTH(Inputs!D5),1),Inputs!C5,0),Inputs!H5),0))</f>
        <v/>
      </c>
      <c r="Q5" s="14" t="str">
        <f>IF(Inputs!B5="","",IF(AND(DATE(2027,4,1)&gt;=DATE(YEAR(Inputs!D5),MONTH(Inputs!D5),1),DATE(2027,4,1)&lt;=DATE(YEAR(Inputs!E5),MONTH(Inputs!E5),1)),IF(Inputs!F5="Upfront",IF(DATE(2027,4,1)=DATE(YEAR(Inputs!D5),MONTH(Inputs!D5),1),Inputs!C5,0),Inputs!H5),0))</f>
        <v/>
      </c>
      <c r="R5" s="14" t="str">
        <f>IF(Inputs!B5="","",IF(AND(DATE(2027,5,1)&gt;=DATE(YEAR(Inputs!D5),MONTH(Inputs!D5),1),DATE(2027,5,1)&lt;=DATE(YEAR(Inputs!E5),MONTH(Inputs!E5),1)),IF(Inputs!F5="Upfront",IF(DATE(2027,5,1)=DATE(YEAR(Inputs!D5),MONTH(Inputs!D5),1),Inputs!C5,0),Inputs!H5),0))</f>
        <v/>
      </c>
      <c r="S5" s="14" t="str">
        <f>IF(Inputs!B5="","",IF(AND(DATE(2027,6,1)&gt;=DATE(YEAR(Inputs!D5),MONTH(Inputs!D5),1),DATE(2027,6,1)&lt;=DATE(YEAR(Inputs!E5),MONTH(Inputs!E5),1)),IF(Inputs!F5="Upfront",IF(DATE(2027,6,1)=DATE(YEAR(Inputs!D5),MONTH(Inputs!D5),1),Inputs!C5,0),Inputs!H5),0))</f>
        <v/>
      </c>
      <c r="T5" s="14" t="str">
        <f>IF(Inputs!B5="","",IF(AND(DATE(2027,7,1)&gt;=DATE(YEAR(Inputs!D5),MONTH(Inputs!D5),1),DATE(2027,7,1)&lt;=DATE(YEAR(Inputs!E5),MONTH(Inputs!E5),1)),IF(Inputs!F5="Upfront",IF(DATE(2027,7,1)=DATE(YEAR(Inputs!D5),MONTH(Inputs!D5),1),Inputs!C5,0),Inputs!H5),0))</f>
        <v/>
      </c>
      <c r="U5" s="14" t="str">
        <f>IF(Inputs!B5="","",IF(AND(DATE(2027,8,1)&gt;=DATE(YEAR(Inputs!D5),MONTH(Inputs!D5),1),DATE(2027,8,1)&lt;=DATE(YEAR(Inputs!E5),MONTH(Inputs!E5),1)),IF(Inputs!F5="Upfront",IF(DATE(2027,8,1)=DATE(YEAR(Inputs!D5),MONTH(Inputs!D5),1),Inputs!C5,0),Inputs!H5),0))</f>
        <v/>
      </c>
      <c r="V5" s="14" t="str">
        <f>IF(Inputs!B5="","",IF(AND(DATE(2027,9,1)&gt;=DATE(YEAR(Inputs!D5),MONTH(Inputs!D5),1),DATE(2027,9,1)&lt;=DATE(YEAR(Inputs!E5),MONTH(Inputs!E5),1)),IF(Inputs!F5="Upfront",IF(DATE(2027,9,1)=DATE(YEAR(Inputs!D5),MONTH(Inputs!D5),1),Inputs!C5,0),Inputs!H5),0))</f>
        <v/>
      </c>
      <c r="W5" s="14" t="str">
        <f>IF(Inputs!B5="","",IF(AND(DATE(2027,10,1)&gt;=DATE(YEAR(Inputs!D5),MONTH(Inputs!D5),1),DATE(2027,10,1)&lt;=DATE(YEAR(Inputs!E5),MONTH(Inputs!E5),1)),IF(Inputs!F5="Upfront",IF(DATE(2027,10,1)=DATE(YEAR(Inputs!D5),MONTH(Inputs!D5),1),Inputs!C5,0),Inputs!H5),0))</f>
        <v/>
      </c>
      <c r="X5" s="14" t="str">
        <f>IF(Inputs!B5="","",IF(AND(DATE(2027,11,1)&gt;=DATE(YEAR(Inputs!D5),MONTH(Inputs!D5),1),DATE(2027,11,1)&lt;=DATE(YEAR(Inputs!E5),MONTH(Inputs!E5),1)),IF(Inputs!F5="Upfront",IF(DATE(2027,11,1)=DATE(YEAR(Inputs!D5),MONTH(Inputs!D5),1),Inputs!C5,0),Inputs!H5),0))</f>
        <v/>
      </c>
      <c r="Y5" s="14" t="str">
        <f>IF(Inputs!B5="","",IF(AND(DATE(2027,12,1)&gt;=DATE(YEAR(Inputs!D5),MONTH(Inputs!D5),1),DATE(2027,12,1)&lt;=DATE(YEAR(Inputs!E5),MONTH(Inputs!E5),1)),IF(Inputs!F5="Upfront",IF(DATE(2027,12,1)=DATE(YEAR(Inputs!D5),MONTH(Inputs!D5),1),Inputs!C5,0),Inputs!H5),0))</f>
        <v/>
      </c>
      <c r="Z5" s="15" t="str">
        <f t="shared" si="0"/>
        <v/>
      </c>
    </row>
    <row r="6" spans="1:26" x14ac:dyDescent="0.3">
      <c r="A6" s="13" t="str">
        <f>IF(Inputs!B6="","",Inputs!B6)</f>
        <v/>
      </c>
      <c r="B6" s="14" t="str">
        <f>IF(Inputs!B6="","",IF(AND(DATE(2026,1,1)&gt;=DATE(YEAR(Inputs!D6),MONTH(Inputs!D6),1),DATE(2026,1,1)&lt;=DATE(YEAR(Inputs!E6),MONTH(Inputs!E6),1)),IF(Inputs!F6="Upfront",IF(DATE(2026,1,1)=DATE(YEAR(Inputs!D6),MONTH(Inputs!D6),1),Inputs!C6,0),Inputs!H6),0))</f>
        <v/>
      </c>
      <c r="C6" s="14" t="str">
        <f>IF(Inputs!B6="","",IF(AND(DATE(2026,2,1)&gt;=DATE(YEAR(Inputs!D6),MONTH(Inputs!D6),1),DATE(2026,2,1)&lt;=DATE(YEAR(Inputs!E6),MONTH(Inputs!E6),1)),IF(Inputs!F6="Upfront",IF(DATE(2026,2,1)=DATE(YEAR(Inputs!D6),MONTH(Inputs!D6),1),Inputs!C6,0),Inputs!H6),0))</f>
        <v/>
      </c>
      <c r="D6" s="14" t="str">
        <f>IF(Inputs!B6="","",IF(AND(DATE(2026,3,1)&gt;=DATE(YEAR(Inputs!D6),MONTH(Inputs!D6),1),DATE(2026,3,1)&lt;=DATE(YEAR(Inputs!E6),MONTH(Inputs!E6),1)),IF(Inputs!F6="Upfront",IF(DATE(2026,3,1)=DATE(YEAR(Inputs!D6),MONTH(Inputs!D6),1),Inputs!C6,0),Inputs!H6),0))</f>
        <v/>
      </c>
      <c r="E6" s="14" t="str">
        <f>IF(Inputs!B6="","",IF(AND(DATE(2026,4,1)&gt;=DATE(YEAR(Inputs!D6),MONTH(Inputs!D6),1),DATE(2026,4,1)&lt;=DATE(YEAR(Inputs!E6),MONTH(Inputs!E6),1)),IF(Inputs!F6="Upfront",IF(DATE(2026,4,1)=DATE(YEAR(Inputs!D6),MONTH(Inputs!D6),1),Inputs!C6,0),Inputs!H6),0))</f>
        <v/>
      </c>
      <c r="F6" s="14" t="str">
        <f>IF(Inputs!B6="","",IF(AND(DATE(2026,5,1)&gt;=DATE(YEAR(Inputs!D6),MONTH(Inputs!D6),1),DATE(2026,5,1)&lt;=DATE(YEAR(Inputs!E6),MONTH(Inputs!E6),1)),IF(Inputs!F6="Upfront",IF(DATE(2026,5,1)=DATE(YEAR(Inputs!D6),MONTH(Inputs!D6),1),Inputs!C6,0),Inputs!H6),0))</f>
        <v/>
      </c>
      <c r="G6" s="14" t="str">
        <f>IF(Inputs!B6="","",IF(AND(DATE(2026,6,1)&gt;=DATE(YEAR(Inputs!D6),MONTH(Inputs!D6),1),DATE(2026,6,1)&lt;=DATE(YEAR(Inputs!E6),MONTH(Inputs!E6),1)),IF(Inputs!F6="Upfront",IF(DATE(2026,6,1)=DATE(YEAR(Inputs!D6),MONTH(Inputs!D6),1),Inputs!C6,0),Inputs!H6),0))</f>
        <v/>
      </c>
      <c r="H6" s="14" t="str">
        <f>IF(Inputs!B6="","",IF(AND(DATE(2026,7,1)&gt;=DATE(YEAR(Inputs!D6),MONTH(Inputs!D6),1),DATE(2026,7,1)&lt;=DATE(YEAR(Inputs!E6),MONTH(Inputs!E6),1)),IF(Inputs!F6="Upfront",IF(DATE(2026,7,1)=DATE(YEAR(Inputs!D6),MONTH(Inputs!D6),1),Inputs!C6,0),Inputs!H6),0))</f>
        <v/>
      </c>
      <c r="I6" s="14" t="str">
        <f>IF(Inputs!B6="","",IF(AND(DATE(2026,8,1)&gt;=DATE(YEAR(Inputs!D6),MONTH(Inputs!D6),1),DATE(2026,8,1)&lt;=DATE(YEAR(Inputs!E6),MONTH(Inputs!E6),1)),IF(Inputs!F6="Upfront",IF(DATE(2026,8,1)=DATE(YEAR(Inputs!D6),MONTH(Inputs!D6),1),Inputs!C6,0),Inputs!H6),0))</f>
        <v/>
      </c>
      <c r="J6" s="14" t="str">
        <f>IF(Inputs!B6="","",IF(AND(DATE(2026,9,1)&gt;=DATE(YEAR(Inputs!D6),MONTH(Inputs!D6),1),DATE(2026,9,1)&lt;=DATE(YEAR(Inputs!E6),MONTH(Inputs!E6),1)),IF(Inputs!F6="Upfront",IF(DATE(2026,9,1)=DATE(YEAR(Inputs!D6),MONTH(Inputs!D6),1),Inputs!C6,0),Inputs!H6),0))</f>
        <v/>
      </c>
      <c r="K6" s="14" t="str">
        <f>IF(Inputs!B6="","",IF(AND(DATE(2026,10,1)&gt;=DATE(YEAR(Inputs!D6),MONTH(Inputs!D6),1),DATE(2026,10,1)&lt;=DATE(YEAR(Inputs!E6),MONTH(Inputs!E6),1)),IF(Inputs!F6="Upfront",IF(DATE(2026,10,1)=DATE(YEAR(Inputs!D6),MONTH(Inputs!D6),1),Inputs!C6,0),Inputs!H6),0))</f>
        <v/>
      </c>
      <c r="L6" s="14" t="str">
        <f>IF(Inputs!B6="","",IF(AND(DATE(2026,11,1)&gt;=DATE(YEAR(Inputs!D6),MONTH(Inputs!D6),1),DATE(2026,11,1)&lt;=DATE(YEAR(Inputs!E6),MONTH(Inputs!E6),1)),IF(Inputs!F6="Upfront",IF(DATE(2026,11,1)=DATE(YEAR(Inputs!D6),MONTH(Inputs!D6),1),Inputs!C6,0),Inputs!H6),0))</f>
        <v/>
      </c>
      <c r="M6" s="14" t="str">
        <f>IF(Inputs!B6="","",IF(AND(DATE(2026,12,1)&gt;=DATE(YEAR(Inputs!D6),MONTH(Inputs!D6),1),DATE(2026,12,1)&lt;=DATE(YEAR(Inputs!E6),MONTH(Inputs!E6),1)),IF(Inputs!F6="Upfront",IF(DATE(2026,12,1)=DATE(YEAR(Inputs!D6),MONTH(Inputs!D6),1),Inputs!C6,0),Inputs!H6),0))</f>
        <v/>
      </c>
      <c r="N6" s="14" t="str">
        <f>IF(Inputs!B6="","",IF(AND(DATE(2027,1,1)&gt;=DATE(YEAR(Inputs!D6),MONTH(Inputs!D6),1),DATE(2027,1,1)&lt;=DATE(YEAR(Inputs!E6),MONTH(Inputs!E6),1)),IF(Inputs!F6="Upfront",IF(DATE(2027,1,1)=DATE(YEAR(Inputs!D6),MONTH(Inputs!D6),1),Inputs!C6,0),Inputs!H6),0))</f>
        <v/>
      </c>
      <c r="O6" s="14" t="str">
        <f>IF(Inputs!B6="","",IF(AND(DATE(2027,2,1)&gt;=DATE(YEAR(Inputs!D6),MONTH(Inputs!D6),1),DATE(2027,2,1)&lt;=DATE(YEAR(Inputs!E6),MONTH(Inputs!E6),1)),IF(Inputs!F6="Upfront",IF(DATE(2027,2,1)=DATE(YEAR(Inputs!D6),MONTH(Inputs!D6),1),Inputs!C6,0),Inputs!H6),0))</f>
        <v/>
      </c>
      <c r="P6" s="14" t="str">
        <f>IF(Inputs!B6="","",IF(AND(DATE(2027,3,1)&gt;=DATE(YEAR(Inputs!D6),MONTH(Inputs!D6),1),DATE(2027,3,1)&lt;=DATE(YEAR(Inputs!E6),MONTH(Inputs!E6),1)),IF(Inputs!F6="Upfront",IF(DATE(2027,3,1)=DATE(YEAR(Inputs!D6),MONTH(Inputs!D6),1),Inputs!C6,0),Inputs!H6),0))</f>
        <v/>
      </c>
      <c r="Q6" s="14" t="str">
        <f>IF(Inputs!B6="","",IF(AND(DATE(2027,4,1)&gt;=DATE(YEAR(Inputs!D6),MONTH(Inputs!D6),1),DATE(2027,4,1)&lt;=DATE(YEAR(Inputs!E6),MONTH(Inputs!E6),1)),IF(Inputs!F6="Upfront",IF(DATE(2027,4,1)=DATE(YEAR(Inputs!D6),MONTH(Inputs!D6),1),Inputs!C6,0),Inputs!H6),0))</f>
        <v/>
      </c>
      <c r="R6" s="14" t="str">
        <f>IF(Inputs!B6="","",IF(AND(DATE(2027,5,1)&gt;=DATE(YEAR(Inputs!D6),MONTH(Inputs!D6),1),DATE(2027,5,1)&lt;=DATE(YEAR(Inputs!E6),MONTH(Inputs!E6),1)),IF(Inputs!F6="Upfront",IF(DATE(2027,5,1)=DATE(YEAR(Inputs!D6),MONTH(Inputs!D6),1),Inputs!C6,0),Inputs!H6),0))</f>
        <v/>
      </c>
      <c r="S6" s="14" t="str">
        <f>IF(Inputs!B6="","",IF(AND(DATE(2027,6,1)&gt;=DATE(YEAR(Inputs!D6),MONTH(Inputs!D6),1),DATE(2027,6,1)&lt;=DATE(YEAR(Inputs!E6),MONTH(Inputs!E6),1)),IF(Inputs!F6="Upfront",IF(DATE(2027,6,1)=DATE(YEAR(Inputs!D6),MONTH(Inputs!D6),1),Inputs!C6,0),Inputs!H6),0))</f>
        <v/>
      </c>
      <c r="T6" s="14" t="str">
        <f>IF(Inputs!B6="","",IF(AND(DATE(2027,7,1)&gt;=DATE(YEAR(Inputs!D6),MONTH(Inputs!D6),1),DATE(2027,7,1)&lt;=DATE(YEAR(Inputs!E6),MONTH(Inputs!E6),1)),IF(Inputs!F6="Upfront",IF(DATE(2027,7,1)=DATE(YEAR(Inputs!D6),MONTH(Inputs!D6),1),Inputs!C6,0),Inputs!H6),0))</f>
        <v/>
      </c>
      <c r="U6" s="14" t="str">
        <f>IF(Inputs!B6="","",IF(AND(DATE(2027,8,1)&gt;=DATE(YEAR(Inputs!D6),MONTH(Inputs!D6),1),DATE(2027,8,1)&lt;=DATE(YEAR(Inputs!E6),MONTH(Inputs!E6),1)),IF(Inputs!F6="Upfront",IF(DATE(2027,8,1)=DATE(YEAR(Inputs!D6),MONTH(Inputs!D6),1),Inputs!C6,0),Inputs!H6),0))</f>
        <v/>
      </c>
      <c r="V6" s="14" t="str">
        <f>IF(Inputs!B6="","",IF(AND(DATE(2027,9,1)&gt;=DATE(YEAR(Inputs!D6),MONTH(Inputs!D6),1),DATE(2027,9,1)&lt;=DATE(YEAR(Inputs!E6),MONTH(Inputs!E6),1)),IF(Inputs!F6="Upfront",IF(DATE(2027,9,1)=DATE(YEAR(Inputs!D6),MONTH(Inputs!D6),1),Inputs!C6,0),Inputs!H6),0))</f>
        <v/>
      </c>
      <c r="W6" s="14" t="str">
        <f>IF(Inputs!B6="","",IF(AND(DATE(2027,10,1)&gt;=DATE(YEAR(Inputs!D6),MONTH(Inputs!D6),1),DATE(2027,10,1)&lt;=DATE(YEAR(Inputs!E6),MONTH(Inputs!E6),1)),IF(Inputs!F6="Upfront",IF(DATE(2027,10,1)=DATE(YEAR(Inputs!D6),MONTH(Inputs!D6),1),Inputs!C6,0),Inputs!H6),0))</f>
        <v/>
      </c>
      <c r="X6" s="14" t="str">
        <f>IF(Inputs!B6="","",IF(AND(DATE(2027,11,1)&gt;=DATE(YEAR(Inputs!D6),MONTH(Inputs!D6),1),DATE(2027,11,1)&lt;=DATE(YEAR(Inputs!E6),MONTH(Inputs!E6),1)),IF(Inputs!F6="Upfront",IF(DATE(2027,11,1)=DATE(YEAR(Inputs!D6),MONTH(Inputs!D6),1),Inputs!C6,0),Inputs!H6),0))</f>
        <v/>
      </c>
      <c r="Y6" s="14" t="str">
        <f>IF(Inputs!B6="","",IF(AND(DATE(2027,12,1)&gt;=DATE(YEAR(Inputs!D6),MONTH(Inputs!D6),1),DATE(2027,12,1)&lt;=DATE(YEAR(Inputs!E6),MONTH(Inputs!E6),1)),IF(Inputs!F6="Upfront",IF(DATE(2027,12,1)=DATE(YEAR(Inputs!D6),MONTH(Inputs!D6),1),Inputs!C6,0),Inputs!H6),0))</f>
        <v/>
      </c>
      <c r="Z6" s="15" t="str">
        <f t="shared" si="0"/>
        <v/>
      </c>
    </row>
    <row r="7" spans="1:26" x14ac:dyDescent="0.3">
      <c r="A7" s="13" t="str">
        <f>IF(Inputs!B7="","",Inputs!B7)</f>
        <v/>
      </c>
      <c r="B7" s="14" t="str">
        <f>IF(Inputs!B7="","",IF(AND(DATE(2026,1,1)&gt;=DATE(YEAR(Inputs!D7),MONTH(Inputs!D7),1),DATE(2026,1,1)&lt;=DATE(YEAR(Inputs!E7),MONTH(Inputs!E7),1)),IF(Inputs!F7="Upfront",IF(DATE(2026,1,1)=DATE(YEAR(Inputs!D7),MONTH(Inputs!D7),1),Inputs!C7,0),Inputs!H7),0))</f>
        <v/>
      </c>
      <c r="C7" s="14" t="str">
        <f>IF(Inputs!B7="","",IF(AND(DATE(2026,2,1)&gt;=DATE(YEAR(Inputs!D7),MONTH(Inputs!D7),1),DATE(2026,2,1)&lt;=DATE(YEAR(Inputs!E7),MONTH(Inputs!E7),1)),IF(Inputs!F7="Upfront",IF(DATE(2026,2,1)=DATE(YEAR(Inputs!D7),MONTH(Inputs!D7),1),Inputs!C7,0),Inputs!H7),0))</f>
        <v/>
      </c>
      <c r="D7" s="14" t="str">
        <f>IF(Inputs!B7="","",IF(AND(DATE(2026,3,1)&gt;=DATE(YEAR(Inputs!D7),MONTH(Inputs!D7),1),DATE(2026,3,1)&lt;=DATE(YEAR(Inputs!E7),MONTH(Inputs!E7),1)),IF(Inputs!F7="Upfront",IF(DATE(2026,3,1)=DATE(YEAR(Inputs!D7),MONTH(Inputs!D7),1),Inputs!C7,0),Inputs!H7),0))</f>
        <v/>
      </c>
      <c r="E7" s="14" t="str">
        <f>IF(Inputs!B7="","",IF(AND(DATE(2026,4,1)&gt;=DATE(YEAR(Inputs!D7),MONTH(Inputs!D7),1),DATE(2026,4,1)&lt;=DATE(YEAR(Inputs!E7),MONTH(Inputs!E7),1)),IF(Inputs!F7="Upfront",IF(DATE(2026,4,1)=DATE(YEAR(Inputs!D7),MONTH(Inputs!D7),1),Inputs!C7,0),Inputs!H7),0))</f>
        <v/>
      </c>
      <c r="F7" s="14" t="str">
        <f>IF(Inputs!B7="","",IF(AND(DATE(2026,5,1)&gt;=DATE(YEAR(Inputs!D7),MONTH(Inputs!D7),1),DATE(2026,5,1)&lt;=DATE(YEAR(Inputs!E7),MONTH(Inputs!E7),1)),IF(Inputs!F7="Upfront",IF(DATE(2026,5,1)=DATE(YEAR(Inputs!D7),MONTH(Inputs!D7),1),Inputs!C7,0),Inputs!H7),0))</f>
        <v/>
      </c>
      <c r="G7" s="14" t="str">
        <f>IF(Inputs!B7="","",IF(AND(DATE(2026,6,1)&gt;=DATE(YEAR(Inputs!D7),MONTH(Inputs!D7),1),DATE(2026,6,1)&lt;=DATE(YEAR(Inputs!E7),MONTH(Inputs!E7),1)),IF(Inputs!F7="Upfront",IF(DATE(2026,6,1)=DATE(YEAR(Inputs!D7),MONTH(Inputs!D7),1),Inputs!C7,0),Inputs!H7),0))</f>
        <v/>
      </c>
      <c r="H7" s="14" t="str">
        <f>IF(Inputs!B7="","",IF(AND(DATE(2026,7,1)&gt;=DATE(YEAR(Inputs!D7),MONTH(Inputs!D7),1),DATE(2026,7,1)&lt;=DATE(YEAR(Inputs!E7),MONTH(Inputs!E7),1)),IF(Inputs!F7="Upfront",IF(DATE(2026,7,1)=DATE(YEAR(Inputs!D7),MONTH(Inputs!D7),1),Inputs!C7,0),Inputs!H7),0))</f>
        <v/>
      </c>
      <c r="I7" s="14" t="str">
        <f>IF(Inputs!B7="","",IF(AND(DATE(2026,8,1)&gt;=DATE(YEAR(Inputs!D7),MONTH(Inputs!D7),1),DATE(2026,8,1)&lt;=DATE(YEAR(Inputs!E7),MONTH(Inputs!E7),1)),IF(Inputs!F7="Upfront",IF(DATE(2026,8,1)=DATE(YEAR(Inputs!D7),MONTH(Inputs!D7),1),Inputs!C7,0),Inputs!H7),0))</f>
        <v/>
      </c>
      <c r="J7" s="14" t="str">
        <f>IF(Inputs!B7="","",IF(AND(DATE(2026,9,1)&gt;=DATE(YEAR(Inputs!D7),MONTH(Inputs!D7),1),DATE(2026,9,1)&lt;=DATE(YEAR(Inputs!E7),MONTH(Inputs!E7),1)),IF(Inputs!F7="Upfront",IF(DATE(2026,9,1)=DATE(YEAR(Inputs!D7),MONTH(Inputs!D7),1),Inputs!C7,0),Inputs!H7),0))</f>
        <v/>
      </c>
      <c r="K7" s="14" t="str">
        <f>IF(Inputs!B7="","",IF(AND(DATE(2026,10,1)&gt;=DATE(YEAR(Inputs!D7),MONTH(Inputs!D7),1),DATE(2026,10,1)&lt;=DATE(YEAR(Inputs!E7),MONTH(Inputs!E7),1)),IF(Inputs!F7="Upfront",IF(DATE(2026,10,1)=DATE(YEAR(Inputs!D7),MONTH(Inputs!D7),1),Inputs!C7,0),Inputs!H7),0))</f>
        <v/>
      </c>
      <c r="L7" s="14" t="str">
        <f>IF(Inputs!B7="","",IF(AND(DATE(2026,11,1)&gt;=DATE(YEAR(Inputs!D7),MONTH(Inputs!D7),1),DATE(2026,11,1)&lt;=DATE(YEAR(Inputs!E7),MONTH(Inputs!E7),1)),IF(Inputs!F7="Upfront",IF(DATE(2026,11,1)=DATE(YEAR(Inputs!D7),MONTH(Inputs!D7),1),Inputs!C7,0),Inputs!H7),0))</f>
        <v/>
      </c>
      <c r="M7" s="14" t="str">
        <f>IF(Inputs!B7="","",IF(AND(DATE(2026,12,1)&gt;=DATE(YEAR(Inputs!D7),MONTH(Inputs!D7),1),DATE(2026,12,1)&lt;=DATE(YEAR(Inputs!E7),MONTH(Inputs!E7),1)),IF(Inputs!F7="Upfront",IF(DATE(2026,12,1)=DATE(YEAR(Inputs!D7),MONTH(Inputs!D7),1),Inputs!C7,0),Inputs!H7),0))</f>
        <v/>
      </c>
      <c r="N7" s="14" t="str">
        <f>IF(Inputs!B7="","",IF(AND(DATE(2027,1,1)&gt;=DATE(YEAR(Inputs!D7),MONTH(Inputs!D7),1),DATE(2027,1,1)&lt;=DATE(YEAR(Inputs!E7),MONTH(Inputs!E7),1)),IF(Inputs!F7="Upfront",IF(DATE(2027,1,1)=DATE(YEAR(Inputs!D7),MONTH(Inputs!D7),1),Inputs!C7,0),Inputs!H7),0))</f>
        <v/>
      </c>
      <c r="O7" s="14" t="str">
        <f>IF(Inputs!B7="","",IF(AND(DATE(2027,2,1)&gt;=DATE(YEAR(Inputs!D7),MONTH(Inputs!D7),1),DATE(2027,2,1)&lt;=DATE(YEAR(Inputs!E7),MONTH(Inputs!E7),1)),IF(Inputs!F7="Upfront",IF(DATE(2027,2,1)=DATE(YEAR(Inputs!D7),MONTH(Inputs!D7),1),Inputs!C7,0),Inputs!H7),0))</f>
        <v/>
      </c>
      <c r="P7" s="14" t="str">
        <f>IF(Inputs!B7="","",IF(AND(DATE(2027,3,1)&gt;=DATE(YEAR(Inputs!D7),MONTH(Inputs!D7),1),DATE(2027,3,1)&lt;=DATE(YEAR(Inputs!E7),MONTH(Inputs!E7),1)),IF(Inputs!F7="Upfront",IF(DATE(2027,3,1)=DATE(YEAR(Inputs!D7),MONTH(Inputs!D7),1),Inputs!C7,0),Inputs!H7),0))</f>
        <v/>
      </c>
      <c r="Q7" s="14" t="str">
        <f>IF(Inputs!B7="","",IF(AND(DATE(2027,4,1)&gt;=DATE(YEAR(Inputs!D7),MONTH(Inputs!D7),1),DATE(2027,4,1)&lt;=DATE(YEAR(Inputs!E7),MONTH(Inputs!E7),1)),IF(Inputs!F7="Upfront",IF(DATE(2027,4,1)=DATE(YEAR(Inputs!D7),MONTH(Inputs!D7),1),Inputs!C7,0),Inputs!H7),0))</f>
        <v/>
      </c>
      <c r="R7" s="14" t="str">
        <f>IF(Inputs!B7="","",IF(AND(DATE(2027,5,1)&gt;=DATE(YEAR(Inputs!D7),MONTH(Inputs!D7),1),DATE(2027,5,1)&lt;=DATE(YEAR(Inputs!E7),MONTH(Inputs!E7),1)),IF(Inputs!F7="Upfront",IF(DATE(2027,5,1)=DATE(YEAR(Inputs!D7),MONTH(Inputs!D7),1),Inputs!C7,0),Inputs!H7),0))</f>
        <v/>
      </c>
      <c r="S7" s="14" t="str">
        <f>IF(Inputs!B7="","",IF(AND(DATE(2027,6,1)&gt;=DATE(YEAR(Inputs!D7),MONTH(Inputs!D7),1),DATE(2027,6,1)&lt;=DATE(YEAR(Inputs!E7),MONTH(Inputs!E7),1)),IF(Inputs!F7="Upfront",IF(DATE(2027,6,1)=DATE(YEAR(Inputs!D7),MONTH(Inputs!D7),1),Inputs!C7,0),Inputs!H7),0))</f>
        <v/>
      </c>
      <c r="T7" s="14" t="str">
        <f>IF(Inputs!B7="","",IF(AND(DATE(2027,7,1)&gt;=DATE(YEAR(Inputs!D7),MONTH(Inputs!D7),1),DATE(2027,7,1)&lt;=DATE(YEAR(Inputs!E7),MONTH(Inputs!E7),1)),IF(Inputs!F7="Upfront",IF(DATE(2027,7,1)=DATE(YEAR(Inputs!D7),MONTH(Inputs!D7),1),Inputs!C7,0),Inputs!H7),0))</f>
        <v/>
      </c>
      <c r="U7" s="14" t="str">
        <f>IF(Inputs!B7="","",IF(AND(DATE(2027,8,1)&gt;=DATE(YEAR(Inputs!D7),MONTH(Inputs!D7),1),DATE(2027,8,1)&lt;=DATE(YEAR(Inputs!E7),MONTH(Inputs!E7),1)),IF(Inputs!F7="Upfront",IF(DATE(2027,8,1)=DATE(YEAR(Inputs!D7),MONTH(Inputs!D7),1),Inputs!C7,0),Inputs!H7),0))</f>
        <v/>
      </c>
      <c r="V7" s="14" t="str">
        <f>IF(Inputs!B7="","",IF(AND(DATE(2027,9,1)&gt;=DATE(YEAR(Inputs!D7),MONTH(Inputs!D7),1),DATE(2027,9,1)&lt;=DATE(YEAR(Inputs!E7),MONTH(Inputs!E7),1)),IF(Inputs!F7="Upfront",IF(DATE(2027,9,1)=DATE(YEAR(Inputs!D7),MONTH(Inputs!D7),1),Inputs!C7,0),Inputs!H7),0))</f>
        <v/>
      </c>
      <c r="W7" s="14" t="str">
        <f>IF(Inputs!B7="","",IF(AND(DATE(2027,10,1)&gt;=DATE(YEAR(Inputs!D7),MONTH(Inputs!D7),1),DATE(2027,10,1)&lt;=DATE(YEAR(Inputs!E7),MONTH(Inputs!E7),1)),IF(Inputs!F7="Upfront",IF(DATE(2027,10,1)=DATE(YEAR(Inputs!D7),MONTH(Inputs!D7),1),Inputs!C7,0),Inputs!H7),0))</f>
        <v/>
      </c>
      <c r="X7" s="14" t="str">
        <f>IF(Inputs!B7="","",IF(AND(DATE(2027,11,1)&gt;=DATE(YEAR(Inputs!D7),MONTH(Inputs!D7),1),DATE(2027,11,1)&lt;=DATE(YEAR(Inputs!E7),MONTH(Inputs!E7),1)),IF(Inputs!F7="Upfront",IF(DATE(2027,11,1)=DATE(YEAR(Inputs!D7),MONTH(Inputs!D7),1),Inputs!C7,0),Inputs!H7),0))</f>
        <v/>
      </c>
      <c r="Y7" s="14" t="str">
        <f>IF(Inputs!B7="","",IF(AND(DATE(2027,12,1)&gt;=DATE(YEAR(Inputs!D7),MONTH(Inputs!D7),1),DATE(2027,12,1)&lt;=DATE(YEAR(Inputs!E7),MONTH(Inputs!E7),1)),IF(Inputs!F7="Upfront",IF(DATE(2027,12,1)=DATE(YEAR(Inputs!D7),MONTH(Inputs!D7),1),Inputs!C7,0),Inputs!H7),0))</f>
        <v/>
      </c>
      <c r="Z7" s="15" t="str">
        <f t="shared" si="0"/>
        <v/>
      </c>
    </row>
    <row r="8" spans="1:26" x14ac:dyDescent="0.3">
      <c r="A8" s="13" t="str">
        <f>IF(Inputs!B8="","",Inputs!B8)</f>
        <v/>
      </c>
      <c r="B8" s="14" t="str">
        <f>IF(Inputs!B8="","",IF(AND(DATE(2026,1,1)&gt;=DATE(YEAR(Inputs!D8),MONTH(Inputs!D8),1),DATE(2026,1,1)&lt;=DATE(YEAR(Inputs!E8),MONTH(Inputs!E8),1)),IF(Inputs!F8="Upfront",IF(DATE(2026,1,1)=DATE(YEAR(Inputs!D8),MONTH(Inputs!D8),1),Inputs!C8,0),Inputs!H8),0))</f>
        <v/>
      </c>
      <c r="C8" s="14" t="str">
        <f>IF(Inputs!B8="","",IF(AND(DATE(2026,2,1)&gt;=DATE(YEAR(Inputs!D8),MONTH(Inputs!D8),1),DATE(2026,2,1)&lt;=DATE(YEAR(Inputs!E8),MONTH(Inputs!E8),1)),IF(Inputs!F8="Upfront",IF(DATE(2026,2,1)=DATE(YEAR(Inputs!D8),MONTH(Inputs!D8),1),Inputs!C8,0),Inputs!H8),0))</f>
        <v/>
      </c>
      <c r="D8" s="14" t="str">
        <f>IF(Inputs!B8="","",IF(AND(DATE(2026,3,1)&gt;=DATE(YEAR(Inputs!D8),MONTH(Inputs!D8),1),DATE(2026,3,1)&lt;=DATE(YEAR(Inputs!E8),MONTH(Inputs!E8),1)),IF(Inputs!F8="Upfront",IF(DATE(2026,3,1)=DATE(YEAR(Inputs!D8),MONTH(Inputs!D8),1),Inputs!C8,0),Inputs!H8),0))</f>
        <v/>
      </c>
      <c r="E8" s="14" t="str">
        <f>IF(Inputs!B8="","",IF(AND(DATE(2026,4,1)&gt;=DATE(YEAR(Inputs!D8),MONTH(Inputs!D8),1),DATE(2026,4,1)&lt;=DATE(YEAR(Inputs!E8),MONTH(Inputs!E8),1)),IF(Inputs!F8="Upfront",IF(DATE(2026,4,1)=DATE(YEAR(Inputs!D8),MONTH(Inputs!D8),1),Inputs!C8,0),Inputs!H8),0))</f>
        <v/>
      </c>
      <c r="F8" s="14" t="str">
        <f>IF(Inputs!B8="","",IF(AND(DATE(2026,5,1)&gt;=DATE(YEAR(Inputs!D8),MONTH(Inputs!D8),1),DATE(2026,5,1)&lt;=DATE(YEAR(Inputs!E8),MONTH(Inputs!E8),1)),IF(Inputs!F8="Upfront",IF(DATE(2026,5,1)=DATE(YEAR(Inputs!D8),MONTH(Inputs!D8),1),Inputs!C8,0),Inputs!H8),0))</f>
        <v/>
      </c>
      <c r="G8" s="14" t="str">
        <f>IF(Inputs!B8="","",IF(AND(DATE(2026,6,1)&gt;=DATE(YEAR(Inputs!D8),MONTH(Inputs!D8),1),DATE(2026,6,1)&lt;=DATE(YEAR(Inputs!E8),MONTH(Inputs!E8),1)),IF(Inputs!F8="Upfront",IF(DATE(2026,6,1)=DATE(YEAR(Inputs!D8),MONTH(Inputs!D8),1),Inputs!C8,0),Inputs!H8),0))</f>
        <v/>
      </c>
      <c r="H8" s="14" t="str">
        <f>IF(Inputs!B8="","",IF(AND(DATE(2026,7,1)&gt;=DATE(YEAR(Inputs!D8),MONTH(Inputs!D8),1),DATE(2026,7,1)&lt;=DATE(YEAR(Inputs!E8),MONTH(Inputs!E8),1)),IF(Inputs!F8="Upfront",IF(DATE(2026,7,1)=DATE(YEAR(Inputs!D8),MONTH(Inputs!D8),1),Inputs!C8,0),Inputs!H8),0))</f>
        <v/>
      </c>
      <c r="I8" s="14" t="str">
        <f>IF(Inputs!B8="","",IF(AND(DATE(2026,8,1)&gt;=DATE(YEAR(Inputs!D8),MONTH(Inputs!D8),1),DATE(2026,8,1)&lt;=DATE(YEAR(Inputs!E8),MONTH(Inputs!E8),1)),IF(Inputs!F8="Upfront",IF(DATE(2026,8,1)=DATE(YEAR(Inputs!D8),MONTH(Inputs!D8),1),Inputs!C8,0),Inputs!H8),0))</f>
        <v/>
      </c>
      <c r="J8" s="14" t="str">
        <f>IF(Inputs!B8="","",IF(AND(DATE(2026,9,1)&gt;=DATE(YEAR(Inputs!D8),MONTH(Inputs!D8),1),DATE(2026,9,1)&lt;=DATE(YEAR(Inputs!E8),MONTH(Inputs!E8),1)),IF(Inputs!F8="Upfront",IF(DATE(2026,9,1)=DATE(YEAR(Inputs!D8),MONTH(Inputs!D8),1),Inputs!C8,0),Inputs!H8),0))</f>
        <v/>
      </c>
      <c r="K8" s="14" t="str">
        <f>IF(Inputs!B8="","",IF(AND(DATE(2026,10,1)&gt;=DATE(YEAR(Inputs!D8),MONTH(Inputs!D8),1),DATE(2026,10,1)&lt;=DATE(YEAR(Inputs!E8),MONTH(Inputs!E8),1)),IF(Inputs!F8="Upfront",IF(DATE(2026,10,1)=DATE(YEAR(Inputs!D8),MONTH(Inputs!D8),1),Inputs!C8,0),Inputs!H8),0))</f>
        <v/>
      </c>
      <c r="L8" s="14" t="str">
        <f>IF(Inputs!B8="","",IF(AND(DATE(2026,11,1)&gt;=DATE(YEAR(Inputs!D8),MONTH(Inputs!D8),1),DATE(2026,11,1)&lt;=DATE(YEAR(Inputs!E8),MONTH(Inputs!E8),1)),IF(Inputs!F8="Upfront",IF(DATE(2026,11,1)=DATE(YEAR(Inputs!D8),MONTH(Inputs!D8),1),Inputs!C8,0),Inputs!H8),0))</f>
        <v/>
      </c>
      <c r="M8" s="14" t="str">
        <f>IF(Inputs!B8="","",IF(AND(DATE(2026,12,1)&gt;=DATE(YEAR(Inputs!D8),MONTH(Inputs!D8),1),DATE(2026,12,1)&lt;=DATE(YEAR(Inputs!E8),MONTH(Inputs!E8),1)),IF(Inputs!F8="Upfront",IF(DATE(2026,12,1)=DATE(YEAR(Inputs!D8),MONTH(Inputs!D8),1),Inputs!C8,0),Inputs!H8),0))</f>
        <v/>
      </c>
      <c r="N8" s="14" t="str">
        <f>IF(Inputs!B8="","",IF(AND(DATE(2027,1,1)&gt;=DATE(YEAR(Inputs!D8),MONTH(Inputs!D8),1),DATE(2027,1,1)&lt;=DATE(YEAR(Inputs!E8),MONTH(Inputs!E8),1)),IF(Inputs!F8="Upfront",IF(DATE(2027,1,1)=DATE(YEAR(Inputs!D8),MONTH(Inputs!D8),1),Inputs!C8,0),Inputs!H8),0))</f>
        <v/>
      </c>
      <c r="O8" s="14" t="str">
        <f>IF(Inputs!B8="","",IF(AND(DATE(2027,2,1)&gt;=DATE(YEAR(Inputs!D8),MONTH(Inputs!D8),1),DATE(2027,2,1)&lt;=DATE(YEAR(Inputs!E8),MONTH(Inputs!E8),1)),IF(Inputs!F8="Upfront",IF(DATE(2027,2,1)=DATE(YEAR(Inputs!D8),MONTH(Inputs!D8),1),Inputs!C8,0),Inputs!H8),0))</f>
        <v/>
      </c>
      <c r="P8" s="14" t="str">
        <f>IF(Inputs!B8="","",IF(AND(DATE(2027,3,1)&gt;=DATE(YEAR(Inputs!D8),MONTH(Inputs!D8),1),DATE(2027,3,1)&lt;=DATE(YEAR(Inputs!E8),MONTH(Inputs!E8),1)),IF(Inputs!F8="Upfront",IF(DATE(2027,3,1)=DATE(YEAR(Inputs!D8),MONTH(Inputs!D8),1),Inputs!C8,0),Inputs!H8),0))</f>
        <v/>
      </c>
      <c r="Q8" s="14" t="str">
        <f>IF(Inputs!B8="","",IF(AND(DATE(2027,4,1)&gt;=DATE(YEAR(Inputs!D8),MONTH(Inputs!D8),1),DATE(2027,4,1)&lt;=DATE(YEAR(Inputs!E8),MONTH(Inputs!E8),1)),IF(Inputs!F8="Upfront",IF(DATE(2027,4,1)=DATE(YEAR(Inputs!D8),MONTH(Inputs!D8),1),Inputs!C8,0),Inputs!H8),0))</f>
        <v/>
      </c>
      <c r="R8" s="14" t="str">
        <f>IF(Inputs!B8="","",IF(AND(DATE(2027,5,1)&gt;=DATE(YEAR(Inputs!D8),MONTH(Inputs!D8),1),DATE(2027,5,1)&lt;=DATE(YEAR(Inputs!E8),MONTH(Inputs!E8),1)),IF(Inputs!F8="Upfront",IF(DATE(2027,5,1)=DATE(YEAR(Inputs!D8),MONTH(Inputs!D8),1),Inputs!C8,0),Inputs!H8),0))</f>
        <v/>
      </c>
      <c r="S8" s="14" t="str">
        <f>IF(Inputs!B8="","",IF(AND(DATE(2027,6,1)&gt;=DATE(YEAR(Inputs!D8),MONTH(Inputs!D8),1),DATE(2027,6,1)&lt;=DATE(YEAR(Inputs!E8),MONTH(Inputs!E8),1)),IF(Inputs!F8="Upfront",IF(DATE(2027,6,1)=DATE(YEAR(Inputs!D8),MONTH(Inputs!D8),1),Inputs!C8,0),Inputs!H8),0))</f>
        <v/>
      </c>
      <c r="T8" s="14" t="str">
        <f>IF(Inputs!B8="","",IF(AND(DATE(2027,7,1)&gt;=DATE(YEAR(Inputs!D8),MONTH(Inputs!D8),1),DATE(2027,7,1)&lt;=DATE(YEAR(Inputs!E8),MONTH(Inputs!E8),1)),IF(Inputs!F8="Upfront",IF(DATE(2027,7,1)=DATE(YEAR(Inputs!D8),MONTH(Inputs!D8),1),Inputs!C8,0),Inputs!H8),0))</f>
        <v/>
      </c>
      <c r="U8" s="14" t="str">
        <f>IF(Inputs!B8="","",IF(AND(DATE(2027,8,1)&gt;=DATE(YEAR(Inputs!D8),MONTH(Inputs!D8),1),DATE(2027,8,1)&lt;=DATE(YEAR(Inputs!E8),MONTH(Inputs!E8),1)),IF(Inputs!F8="Upfront",IF(DATE(2027,8,1)=DATE(YEAR(Inputs!D8),MONTH(Inputs!D8),1),Inputs!C8,0),Inputs!H8),0))</f>
        <v/>
      </c>
      <c r="V8" s="14" t="str">
        <f>IF(Inputs!B8="","",IF(AND(DATE(2027,9,1)&gt;=DATE(YEAR(Inputs!D8),MONTH(Inputs!D8),1),DATE(2027,9,1)&lt;=DATE(YEAR(Inputs!E8),MONTH(Inputs!E8),1)),IF(Inputs!F8="Upfront",IF(DATE(2027,9,1)=DATE(YEAR(Inputs!D8),MONTH(Inputs!D8),1),Inputs!C8,0),Inputs!H8),0))</f>
        <v/>
      </c>
      <c r="W8" s="14" t="str">
        <f>IF(Inputs!B8="","",IF(AND(DATE(2027,10,1)&gt;=DATE(YEAR(Inputs!D8),MONTH(Inputs!D8),1),DATE(2027,10,1)&lt;=DATE(YEAR(Inputs!E8),MONTH(Inputs!E8),1)),IF(Inputs!F8="Upfront",IF(DATE(2027,10,1)=DATE(YEAR(Inputs!D8),MONTH(Inputs!D8),1),Inputs!C8,0),Inputs!H8),0))</f>
        <v/>
      </c>
      <c r="X8" s="14" t="str">
        <f>IF(Inputs!B8="","",IF(AND(DATE(2027,11,1)&gt;=DATE(YEAR(Inputs!D8),MONTH(Inputs!D8),1),DATE(2027,11,1)&lt;=DATE(YEAR(Inputs!E8),MONTH(Inputs!E8),1)),IF(Inputs!F8="Upfront",IF(DATE(2027,11,1)=DATE(YEAR(Inputs!D8),MONTH(Inputs!D8),1),Inputs!C8,0),Inputs!H8),0))</f>
        <v/>
      </c>
      <c r="Y8" s="14" t="str">
        <f>IF(Inputs!B8="","",IF(AND(DATE(2027,12,1)&gt;=DATE(YEAR(Inputs!D8),MONTH(Inputs!D8),1),DATE(2027,12,1)&lt;=DATE(YEAR(Inputs!E8),MONTH(Inputs!E8),1)),IF(Inputs!F8="Upfront",IF(DATE(2027,12,1)=DATE(YEAR(Inputs!D8),MONTH(Inputs!D8),1),Inputs!C8,0),Inputs!H8),0))</f>
        <v/>
      </c>
      <c r="Z8" s="15" t="str">
        <f t="shared" si="0"/>
        <v/>
      </c>
    </row>
    <row r="9" spans="1:26" x14ac:dyDescent="0.3">
      <c r="A9" s="13" t="str">
        <f>IF(Inputs!B9="","",Inputs!B9)</f>
        <v/>
      </c>
      <c r="B9" s="14" t="str">
        <f>IF(Inputs!B9="","",IF(AND(DATE(2026,1,1)&gt;=DATE(YEAR(Inputs!D9),MONTH(Inputs!D9),1),DATE(2026,1,1)&lt;=DATE(YEAR(Inputs!E9),MONTH(Inputs!E9),1)),IF(Inputs!F9="Upfront",IF(DATE(2026,1,1)=DATE(YEAR(Inputs!D9),MONTH(Inputs!D9),1),Inputs!C9,0),Inputs!H9),0))</f>
        <v/>
      </c>
      <c r="C9" s="14" t="str">
        <f>IF(Inputs!B9="","",IF(AND(DATE(2026,2,1)&gt;=DATE(YEAR(Inputs!D9),MONTH(Inputs!D9),1),DATE(2026,2,1)&lt;=DATE(YEAR(Inputs!E9),MONTH(Inputs!E9),1)),IF(Inputs!F9="Upfront",IF(DATE(2026,2,1)=DATE(YEAR(Inputs!D9),MONTH(Inputs!D9),1),Inputs!C9,0),Inputs!H9),0))</f>
        <v/>
      </c>
      <c r="D9" s="14" t="str">
        <f>IF(Inputs!B9="","",IF(AND(DATE(2026,3,1)&gt;=DATE(YEAR(Inputs!D9),MONTH(Inputs!D9),1),DATE(2026,3,1)&lt;=DATE(YEAR(Inputs!E9),MONTH(Inputs!E9),1)),IF(Inputs!F9="Upfront",IF(DATE(2026,3,1)=DATE(YEAR(Inputs!D9),MONTH(Inputs!D9),1),Inputs!C9,0),Inputs!H9),0))</f>
        <v/>
      </c>
      <c r="E9" s="14" t="str">
        <f>IF(Inputs!B9="","",IF(AND(DATE(2026,4,1)&gt;=DATE(YEAR(Inputs!D9),MONTH(Inputs!D9),1),DATE(2026,4,1)&lt;=DATE(YEAR(Inputs!E9),MONTH(Inputs!E9),1)),IF(Inputs!F9="Upfront",IF(DATE(2026,4,1)=DATE(YEAR(Inputs!D9),MONTH(Inputs!D9),1),Inputs!C9,0),Inputs!H9),0))</f>
        <v/>
      </c>
      <c r="F9" s="14" t="str">
        <f>IF(Inputs!B9="","",IF(AND(DATE(2026,5,1)&gt;=DATE(YEAR(Inputs!D9),MONTH(Inputs!D9),1),DATE(2026,5,1)&lt;=DATE(YEAR(Inputs!E9),MONTH(Inputs!E9),1)),IF(Inputs!F9="Upfront",IF(DATE(2026,5,1)=DATE(YEAR(Inputs!D9),MONTH(Inputs!D9),1),Inputs!C9,0),Inputs!H9),0))</f>
        <v/>
      </c>
      <c r="G9" s="14" t="str">
        <f>IF(Inputs!B9="","",IF(AND(DATE(2026,6,1)&gt;=DATE(YEAR(Inputs!D9),MONTH(Inputs!D9),1),DATE(2026,6,1)&lt;=DATE(YEAR(Inputs!E9),MONTH(Inputs!E9),1)),IF(Inputs!F9="Upfront",IF(DATE(2026,6,1)=DATE(YEAR(Inputs!D9),MONTH(Inputs!D9),1),Inputs!C9,0),Inputs!H9),0))</f>
        <v/>
      </c>
      <c r="H9" s="14" t="str">
        <f>IF(Inputs!B9="","",IF(AND(DATE(2026,7,1)&gt;=DATE(YEAR(Inputs!D9),MONTH(Inputs!D9),1),DATE(2026,7,1)&lt;=DATE(YEAR(Inputs!E9),MONTH(Inputs!E9),1)),IF(Inputs!F9="Upfront",IF(DATE(2026,7,1)=DATE(YEAR(Inputs!D9),MONTH(Inputs!D9),1),Inputs!C9,0),Inputs!H9),0))</f>
        <v/>
      </c>
      <c r="I9" s="14" t="str">
        <f>IF(Inputs!B9="","",IF(AND(DATE(2026,8,1)&gt;=DATE(YEAR(Inputs!D9),MONTH(Inputs!D9),1),DATE(2026,8,1)&lt;=DATE(YEAR(Inputs!E9),MONTH(Inputs!E9),1)),IF(Inputs!F9="Upfront",IF(DATE(2026,8,1)=DATE(YEAR(Inputs!D9),MONTH(Inputs!D9),1),Inputs!C9,0),Inputs!H9),0))</f>
        <v/>
      </c>
      <c r="J9" s="14" t="str">
        <f>IF(Inputs!B9="","",IF(AND(DATE(2026,9,1)&gt;=DATE(YEAR(Inputs!D9),MONTH(Inputs!D9),1),DATE(2026,9,1)&lt;=DATE(YEAR(Inputs!E9),MONTH(Inputs!E9),1)),IF(Inputs!F9="Upfront",IF(DATE(2026,9,1)=DATE(YEAR(Inputs!D9),MONTH(Inputs!D9),1),Inputs!C9,0),Inputs!H9),0))</f>
        <v/>
      </c>
      <c r="K9" s="14" t="str">
        <f>IF(Inputs!B9="","",IF(AND(DATE(2026,10,1)&gt;=DATE(YEAR(Inputs!D9),MONTH(Inputs!D9),1),DATE(2026,10,1)&lt;=DATE(YEAR(Inputs!E9),MONTH(Inputs!E9),1)),IF(Inputs!F9="Upfront",IF(DATE(2026,10,1)=DATE(YEAR(Inputs!D9),MONTH(Inputs!D9),1),Inputs!C9,0),Inputs!H9),0))</f>
        <v/>
      </c>
      <c r="L9" s="14" t="str">
        <f>IF(Inputs!B9="","",IF(AND(DATE(2026,11,1)&gt;=DATE(YEAR(Inputs!D9),MONTH(Inputs!D9),1),DATE(2026,11,1)&lt;=DATE(YEAR(Inputs!E9),MONTH(Inputs!E9),1)),IF(Inputs!F9="Upfront",IF(DATE(2026,11,1)=DATE(YEAR(Inputs!D9),MONTH(Inputs!D9),1),Inputs!C9,0),Inputs!H9),0))</f>
        <v/>
      </c>
      <c r="M9" s="14" t="str">
        <f>IF(Inputs!B9="","",IF(AND(DATE(2026,12,1)&gt;=DATE(YEAR(Inputs!D9),MONTH(Inputs!D9),1),DATE(2026,12,1)&lt;=DATE(YEAR(Inputs!E9),MONTH(Inputs!E9),1)),IF(Inputs!F9="Upfront",IF(DATE(2026,12,1)=DATE(YEAR(Inputs!D9),MONTH(Inputs!D9),1),Inputs!C9,0),Inputs!H9),0))</f>
        <v/>
      </c>
      <c r="N9" s="14" t="str">
        <f>IF(Inputs!B9="","",IF(AND(DATE(2027,1,1)&gt;=DATE(YEAR(Inputs!D9),MONTH(Inputs!D9),1),DATE(2027,1,1)&lt;=DATE(YEAR(Inputs!E9),MONTH(Inputs!E9),1)),IF(Inputs!F9="Upfront",IF(DATE(2027,1,1)=DATE(YEAR(Inputs!D9),MONTH(Inputs!D9),1),Inputs!C9,0),Inputs!H9),0))</f>
        <v/>
      </c>
      <c r="O9" s="14" t="str">
        <f>IF(Inputs!B9="","",IF(AND(DATE(2027,2,1)&gt;=DATE(YEAR(Inputs!D9),MONTH(Inputs!D9),1),DATE(2027,2,1)&lt;=DATE(YEAR(Inputs!E9),MONTH(Inputs!E9),1)),IF(Inputs!F9="Upfront",IF(DATE(2027,2,1)=DATE(YEAR(Inputs!D9),MONTH(Inputs!D9),1),Inputs!C9,0),Inputs!H9),0))</f>
        <v/>
      </c>
      <c r="P9" s="14" t="str">
        <f>IF(Inputs!B9="","",IF(AND(DATE(2027,3,1)&gt;=DATE(YEAR(Inputs!D9),MONTH(Inputs!D9),1),DATE(2027,3,1)&lt;=DATE(YEAR(Inputs!E9),MONTH(Inputs!E9),1)),IF(Inputs!F9="Upfront",IF(DATE(2027,3,1)=DATE(YEAR(Inputs!D9),MONTH(Inputs!D9),1),Inputs!C9,0),Inputs!H9),0))</f>
        <v/>
      </c>
      <c r="Q9" s="14" t="str">
        <f>IF(Inputs!B9="","",IF(AND(DATE(2027,4,1)&gt;=DATE(YEAR(Inputs!D9),MONTH(Inputs!D9),1),DATE(2027,4,1)&lt;=DATE(YEAR(Inputs!E9),MONTH(Inputs!E9),1)),IF(Inputs!F9="Upfront",IF(DATE(2027,4,1)=DATE(YEAR(Inputs!D9),MONTH(Inputs!D9),1),Inputs!C9,0),Inputs!H9),0))</f>
        <v/>
      </c>
      <c r="R9" s="14" t="str">
        <f>IF(Inputs!B9="","",IF(AND(DATE(2027,5,1)&gt;=DATE(YEAR(Inputs!D9),MONTH(Inputs!D9),1),DATE(2027,5,1)&lt;=DATE(YEAR(Inputs!E9),MONTH(Inputs!E9),1)),IF(Inputs!F9="Upfront",IF(DATE(2027,5,1)=DATE(YEAR(Inputs!D9),MONTH(Inputs!D9),1),Inputs!C9,0),Inputs!H9),0))</f>
        <v/>
      </c>
      <c r="S9" s="14" t="str">
        <f>IF(Inputs!B9="","",IF(AND(DATE(2027,6,1)&gt;=DATE(YEAR(Inputs!D9),MONTH(Inputs!D9),1),DATE(2027,6,1)&lt;=DATE(YEAR(Inputs!E9),MONTH(Inputs!E9),1)),IF(Inputs!F9="Upfront",IF(DATE(2027,6,1)=DATE(YEAR(Inputs!D9),MONTH(Inputs!D9),1),Inputs!C9,0),Inputs!H9),0))</f>
        <v/>
      </c>
      <c r="T9" s="14" t="str">
        <f>IF(Inputs!B9="","",IF(AND(DATE(2027,7,1)&gt;=DATE(YEAR(Inputs!D9),MONTH(Inputs!D9),1),DATE(2027,7,1)&lt;=DATE(YEAR(Inputs!E9),MONTH(Inputs!E9),1)),IF(Inputs!F9="Upfront",IF(DATE(2027,7,1)=DATE(YEAR(Inputs!D9),MONTH(Inputs!D9),1),Inputs!C9,0),Inputs!H9),0))</f>
        <v/>
      </c>
      <c r="U9" s="14" t="str">
        <f>IF(Inputs!B9="","",IF(AND(DATE(2027,8,1)&gt;=DATE(YEAR(Inputs!D9),MONTH(Inputs!D9),1),DATE(2027,8,1)&lt;=DATE(YEAR(Inputs!E9),MONTH(Inputs!E9),1)),IF(Inputs!F9="Upfront",IF(DATE(2027,8,1)=DATE(YEAR(Inputs!D9),MONTH(Inputs!D9),1),Inputs!C9,0),Inputs!H9),0))</f>
        <v/>
      </c>
      <c r="V9" s="14" t="str">
        <f>IF(Inputs!B9="","",IF(AND(DATE(2027,9,1)&gt;=DATE(YEAR(Inputs!D9),MONTH(Inputs!D9),1),DATE(2027,9,1)&lt;=DATE(YEAR(Inputs!E9),MONTH(Inputs!E9),1)),IF(Inputs!F9="Upfront",IF(DATE(2027,9,1)=DATE(YEAR(Inputs!D9),MONTH(Inputs!D9),1),Inputs!C9,0),Inputs!H9),0))</f>
        <v/>
      </c>
      <c r="W9" s="14" t="str">
        <f>IF(Inputs!B9="","",IF(AND(DATE(2027,10,1)&gt;=DATE(YEAR(Inputs!D9),MONTH(Inputs!D9),1),DATE(2027,10,1)&lt;=DATE(YEAR(Inputs!E9),MONTH(Inputs!E9),1)),IF(Inputs!F9="Upfront",IF(DATE(2027,10,1)=DATE(YEAR(Inputs!D9),MONTH(Inputs!D9),1),Inputs!C9,0),Inputs!H9),0))</f>
        <v/>
      </c>
      <c r="X9" s="14" t="str">
        <f>IF(Inputs!B9="","",IF(AND(DATE(2027,11,1)&gt;=DATE(YEAR(Inputs!D9),MONTH(Inputs!D9),1),DATE(2027,11,1)&lt;=DATE(YEAR(Inputs!E9),MONTH(Inputs!E9),1)),IF(Inputs!F9="Upfront",IF(DATE(2027,11,1)=DATE(YEAR(Inputs!D9),MONTH(Inputs!D9),1),Inputs!C9,0),Inputs!H9),0))</f>
        <v/>
      </c>
      <c r="Y9" s="14" t="str">
        <f>IF(Inputs!B9="","",IF(AND(DATE(2027,12,1)&gt;=DATE(YEAR(Inputs!D9),MONTH(Inputs!D9),1),DATE(2027,12,1)&lt;=DATE(YEAR(Inputs!E9),MONTH(Inputs!E9),1)),IF(Inputs!F9="Upfront",IF(DATE(2027,12,1)=DATE(YEAR(Inputs!D9),MONTH(Inputs!D9),1),Inputs!C9,0),Inputs!H9),0))</f>
        <v/>
      </c>
      <c r="Z9" s="15" t="str">
        <f t="shared" si="0"/>
        <v/>
      </c>
    </row>
    <row r="10" spans="1:26" x14ac:dyDescent="0.3">
      <c r="A10" s="13" t="str">
        <f>IF(Inputs!B10="","",Inputs!B10)</f>
        <v/>
      </c>
      <c r="B10" s="14" t="str">
        <f>IF(Inputs!B10="","",IF(AND(DATE(2026,1,1)&gt;=DATE(YEAR(Inputs!D10),MONTH(Inputs!D10),1),DATE(2026,1,1)&lt;=DATE(YEAR(Inputs!E10),MONTH(Inputs!E10),1)),IF(Inputs!F10="Upfront",IF(DATE(2026,1,1)=DATE(YEAR(Inputs!D10),MONTH(Inputs!D10),1),Inputs!C10,0),Inputs!H10),0))</f>
        <v/>
      </c>
      <c r="C10" s="14" t="str">
        <f>IF(Inputs!B10="","",IF(AND(DATE(2026,2,1)&gt;=DATE(YEAR(Inputs!D10),MONTH(Inputs!D10),1),DATE(2026,2,1)&lt;=DATE(YEAR(Inputs!E10),MONTH(Inputs!E10),1)),IF(Inputs!F10="Upfront",IF(DATE(2026,2,1)=DATE(YEAR(Inputs!D10),MONTH(Inputs!D10),1),Inputs!C10,0),Inputs!H10),0))</f>
        <v/>
      </c>
      <c r="D10" s="14" t="str">
        <f>IF(Inputs!B10="","",IF(AND(DATE(2026,3,1)&gt;=DATE(YEAR(Inputs!D10),MONTH(Inputs!D10),1),DATE(2026,3,1)&lt;=DATE(YEAR(Inputs!E10),MONTH(Inputs!E10),1)),IF(Inputs!F10="Upfront",IF(DATE(2026,3,1)=DATE(YEAR(Inputs!D10),MONTH(Inputs!D10),1),Inputs!C10,0),Inputs!H10),0))</f>
        <v/>
      </c>
      <c r="E10" s="14" t="str">
        <f>IF(Inputs!B10="","",IF(AND(DATE(2026,4,1)&gt;=DATE(YEAR(Inputs!D10),MONTH(Inputs!D10),1),DATE(2026,4,1)&lt;=DATE(YEAR(Inputs!E10),MONTH(Inputs!E10),1)),IF(Inputs!F10="Upfront",IF(DATE(2026,4,1)=DATE(YEAR(Inputs!D10),MONTH(Inputs!D10),1),Inputs!C10,0),Inputs!H10),0))</f>
        <v/>
      </c>
      <c r="F10" s="14" t="str">
        <f>IF(Inputs!B10="","",IF(AND(DATE(2026,5,1)&gt;=DATE(YEAR(Inputs!D10),MONTH(Inputs!D10),1),DATE(2026,5,1)&lt;=DATE(YEAR(Inputs!E10),MONTH(Inputs!E10),1)),IF(Inputs!F10="Upfront",IF(DATE(2026,5,1)=DATE(YEAR(Inputs!D10),MONTH(Inputs!D10),1),Inputs!C10,0),Inputs!H10),0))</f>
        <v/>
      </c>
      <c r="G10" s="14" t="str">
        <f>IF(Inputs!B10="","",IF(AND(DATE(2026,6,1)&gt;=DATE(YEAR(Inputs!D10),MONTH(Inputs!D10),1),DATE(2026,6,1)&lt;=DATE(YEAR(Inputs!E10),MONTH(Inputs!E10),1)),IF(Inputs!F10="Upfront",IF(DATE(2026,6,1)=DATE(YEAR(Inputs!D10),MONTH(Inputs!D10),1),Inputs!C10,0),Inputs!H10),0))</f>
        <v/>
      </c>
      <c r="H10" s="14" t="str">
        <f>IF(Inputs!B10="","",IF(AND(DATE(2026,7,1)&gt;=DATE(YEAR(Inputs!D10),MONTH(Inputs!D10),1),DATE(2026,7,1)&lt;=DATE(YEAR(Inputs!E10),MONTH(Inputs!E10),1)),IF(Inputs!F10="Upfront",IF(DATE(2026,7,1)=DATE(YEAR(Inputs!D10),MONTH(Inputs!D10),1),Inputs!C10,0),Inputs!H10),0))</f>
        <v/>
      </c>
      <c r="I10" s="14" t="str">
        <f>IF(Inputs!B10="","",IF(AND(DATE(2026,8,1)&gt;=DATE(YEAR(Inputs!D10),MONTH(Inputs!D10),1),DATE(2026,8,1)&lt;=DATE(YEAR(Inputs!E10),MONTH(Inputs!E10),1)),IF(Inputs!F10="Upfront",IF(DATE(2026,8,1)=DATE(YEAR(Inputs!D10),MONTH(Inputs!D10),1),Inputs!C10,0),Inputs!H10),0))</f>
        <v/>
      </c>
      <c r="J10" s="14" t="str">
        <f>IF(Inputs!B10="","",IF(AND(DATE(2026,9,1)&gt;=DATE(YEAR(Inputs!D10),MONTH(Inputs!D10),1),DATE(2026,9,1)&lt;=DATE(YEAR(Inputs!E10),MONTH(Inputs!E10),1)),IF(Inputs!F10="Upfront",IF(DATE(2026,9,1)=DATE(YEAR(Inputs!D10),MONTH(Inputs!D10),1),Inputs!C10,0),Inputs!H10),0))</f>
        <v/>
      </c>
      <c r="K10" s="14" t="str">
        <f>IF(Inputs!B10="","",IF(AND(DATE(2026,10,1)&gt;=DATE(YEAR(Inputs!D10),MONTH(Inputs!D10),1),DATE(2026,10,1)&lt;=DATE(YEAR(Inputs!E10),MONTH(Inputs!E10),1)),IF(Inputs!F10="Upfront",IF(DATE(2026,10,1)=DATE(YEAR(Inputs!D10),MONTH(Inputs!D10),1),Inputs!C10,0),Inputs!H10),0))</f>
        <v/>
      </c>
      <c r="L10" s="14" t="str">
        <f>IF(Inputs!B10="","",IF(AND(DATE(2026,11,1)&gt;=DATE(YEAR(Inputs!D10),MONTH(Inputs!D10),1),DATE(2026,11,1)&lt;=DATE(YEAR(Inputs!E10),MONTH(Inputs!E10),1)),IF(Inputs!F10="Upfront",IF(DATE(2026,11,1)=DATE(YEAR(Inputs!D10),MONTH(Inputs!D10),1),Inputs!C10,0),Inputs!H10),0))</f>
        <v/>
      </c>
      <c r="M10" s="14" t="str">
        <f>IF(Inputs!B10="","",IF(AND(DATE(2026,12,1)&gt;=DATE(YEAR(Inputs!D10),MONTH(Inputs!D10),1),DATE(2026,12,1)&lt;=DATE(YEAR(Inputs!E10),MONTH(Inputs!E10),1)),IF(Inputs!F10="Upfront",IF(DATE(2026,12,1)=DATE(YEAR(Inputs!D10),MONTH(Inputs!D10),1),Inputs!C10,0),Inputs!H10),0))</f>
        <v/>
      </c>
      <c r="N10" s="14" t="str">
        <f>IF(Inputs!B10="","",IF(AND(DATE(2027,1,1)&gt;=DATE(YEAR(Inputs!D10),MONTH(Inputs!D10),1),DATE(2027,1,1)&lt;=DATE(YEAR(Inputs!E10),MONTH(Inputs!E10),1)),IF(Inputs!F10="Upfront",IF(DATE(2027,1,1)=DATE(YEAR(Inputs!D10),MONTH(Inputs!D10),1),Inputs!C10,0),Inputs!H10),0))</f>
        <v/>
      </c>
      <c r="O10" s="14" t="str">
        <f>IF(Inputs!B10="","",IF(AND(DATE(2027,2,1)&gt;=DATE(YEAR(Inputs!D10),MONTH(Inputs!D10),1),DATE(2027,2,1)&lt;=DATE(YEAR(Inputs!E10),MONTH(Inputs!E10),1)),IF(Inputs!F10="Upfront",IF(DATE(2027,2,1)=DATE(YEAR(Inputs!D10),MONTH(Inputs!D10),1),Inputs!C10,0),Inputs!H10),0))</f>
        <v/>
      </c>
      <c r="P10" s="14" t="str">
        <f>IF(Inputs!B10="","",IF(AND(DATE(2027,3,1)&gt;=DATE(YEAR(Inputs!D10),MONTH(Inputs!D10),1),DATE(2027,3,1)&lt;=DATE(YEAR(Inputs!E10),MONTH(Inputs!E10),1)),IF(Inputs!F10="Upfront",IF(DATE(2027,3,1)=DATE(YEAR(Inputs!D10),MONTH(Inputs!D10),1),Inputs!C10,0),Inputs!H10),0))</f>
        <v/>
      </c>
      <c r="Q10" s="14" t="str">
        <f>IF(Inputs!B10="","",IF(AND(DATE(2027,4,1)&gt;=DATE(YEAR(Inputs!D10),MONTH(Inputs!D10),1),DATE(2027,4,1)&lt;=DATE(YEAR(Inputs!E10),MONTH(Inputs!E10),1)),IF(Inputs!F10="Upfront",IF(DATE(2027,4,1)=DATE(YEAR(Inputs!D10),MONTH(Inputs!D10),1),Inputs!C10,0),Inputs!H10),0))</f>
        <v/>
      </c>
      <c r="R10" s="14" t="str">
        <f>IF(Inputs!B10="","",IF(AND(DATE(2027,5,1)&gt;=DATE(YEAR(Inputs!D10),MONTH(Inputs!D10),1),DATE(2027,5,1)&lt;=DATE(YEAR(Inputs!E10),MONTH(Inputs!E10),1)),IF(Inputs!F10="Upfront",IF(DATE(2027,5,1)=DATE(YEAR(Inputs!D10),MONTH(Inputs!D10),1),Inputs!C10,0),Inputs!H10),0))</f>
        <v/>
      </c>
      <c r="S10" s="14" t="str">
        <f>IF(Inputs!B10="","",IF(AND(DATE(2027,6,1)&gt;=DATE(YEAR(Inputs!D10),MONTH(Inputs!D10),1),DATE(2027,6,1)&lt;=DATE(YEAR(Inputs!E10),MONTH(Inputs!E10),1)),IF(Inputs!F10="Upfront",IF(DATE(2027,6,1)=DATE(YEAR(Inputs!D10),MONTH(Inputs!D10),1),Inputs!C10,0),Inputs!H10),0))</f>
        <v/>
      </c>
      <c r="T10" s="14" t="str">
        <f>IF(Inputs!B10="","",IF(AND(DATE(2027,7,1)&gt;=DATE(YEAR(Inputs!D10),MONTH(Inputs!D10),1),DATE(2027,7,1)&lt;=DATE(YEAR(Inputs!E10),MONTH(Inputs!E10),1)),IF(Inputs!F10="Upfront",IF(DATE(2027,7,1)=DATE(YEAR(Inputs!D10),MONTH(Inputs!D10),1),Inputs!C10,0),Inputs!H10),0))</f>
        <v/>
      </c>
      <c r="U10" s="14" t="str">
        <f>IF(Inputs!B10="","",IF(AND(DATE(2027,8,1)&gt;=DATE(YEAR(Inputs!D10),MONTH(Inputs!D10),1),DATE(2027,8,1)&lt;=DATE(YEAR(Inputs!E10),MONTH(Inputs!E10),1)),IF(Inputs!F10="Upfront",IF(DATE(2027,8,1)=DATE(YEAR(Inputs!D10),MONTH(Inputs!D10),1),Inputs!C10,0),Inputs!H10),0))</f>
        <v/>
      </c>
      <c r="V10" s="14" t="str">
        <f>IF(Inputs!B10="","",IF(AND(DATE(2027,9,1)&gt;=DATE(YEAR(Inputs!D10),MONTH(Inputs!D10),1),DATE(2027,9,1)&lt;=DATE(YEAR(Inputs!E10),MONTH(Inputs!E10),1)),IF(Inputs!F10="Upfront",IF(DATE(2027,9,1)=DATE(YEAR(Inputs!D10),MONTH(Inputs!D10),1),Inputs!C10,0),Inputs!H10),0))</f>
        <v/>
      </c>
      <c r="W10" s="14" t="str">
        <f>IF(Inputs!B10="","",IF(AND(DATE(2027,10,1)&gt;=DATE(YEAR(Inputs!D10),MONTH(Inputs!D10),1),DATE(2027,10,1)&lt;=DATE(YEAR(Inputs!E10),MONTH(Inputs!E10),1)),IF(Inputs!F10="Upfront",IF(DATE(2027,10,1)=DATE(YEAR(Inputs!D10),MONTH(Inputs!D10),1),Inputs!C10,0),Inputs!H10),0))</f>
        <v/>
      </c>
      <c r="X10" s="14" t="str">
        <f>IF(Inputs!B10="","",IF(AND(DATE(2027,11,1)&gt;=DATE(YEAR(Inputs!D10),MONTH(Inputs!D10),1),DATE(2027,11,1)&lt;=DATE(YEAR(Inputs!E10),MONTH(Inputs!E10),1)),IF(Inputs!F10="Upfront",IF(DATE(2027,11,1)=DATE(YEAR(Inputs!D10),MONTH(Inputs!D10),1),Inputs!C10,0),Inputs!H10),0))</f>
        <v/>
      </c>
      <c r="Y10" s="14" t="str">
        <f>IF(Inputs!B10="","",IF(AND(DATE(2027,12,1)&gt;=DATE(YEAR(Inputs!D10),MONTH(Inputs!D10),1),DATE(2027,12,1)&lt;=DATE(YEAR(Inputs!E10),MONTH(Inputs!E10),1)),IF(Inputs!F10="Upfront",IF(DATE(2027,12,1)=DATE(YEAR(Inputs!D10),MONTH(Inputs!D10),1),Inputs!C10,0),Inputs!H10),0))</f>
        <v/>
      </c>
      <c r="Z10" s="15" t="str">
        <f t="shared" si="0"/>
        <v/>
      </c>
    </row>
    <row r="11" spans="1:26" x14ac:dyDescent="0.3">
      <c r="A11" s="13" t="str">
        <f>IF(Inputs!B11="","",Inputs!B11)</f>
        <v/>
      </c>
      <c r="B11" s="14" t="str">
        <f>IF(Inputs!B11="","",IF(AND(DATE(2026,1,1)&gt;=DATE(YEAR(Inputs!D11),MONTH(Inputs!D11),1),DATE(2026,1,1)&lt;=DATE(YEAR(Inputs!E11),MONTH(Inputs!E11),1)),IF(Inputs!F11="Upfront",IF(DATE(2026,1,1)=DATE(YEAR(Inputs!D11),MONTH(Inputs!D11),1),Inputs!C11,0),Inputs!H11),0))</f>
        <v/>
      </c>
      <c r="C11" s="14" t="str">
        <f>IF(Inputs!B11="","",IF(AND(DATE(2026,2,1)&gt;=DATE(YEAR(Inputs!D11),MONTH(Inputs!D11),1),DATE(2026,2,1)&lt;=DATE(YEAR(Inputs!E11),MONTH(Inputs!E11),1)),IF(Inputs!F11="Upfront",IF(DATE(2026,2,1)=DATE(YEAR(Inputs!D11),MONTH(Inputs!D11),1),Inputs!C11,0),Inputs!H11),0))</f>
        <v/>
      </c>
      <c r="D11" s="14" t="str">
        <f>IF(Inputs!B11="","",IF(AND(DATE(2026,3,1)&gt;=DATE(YEAR(Inputs!D11),MONTH(Inputs!D11),1),DATE(2026,3,1)&lt;=DATE(YEAR(Inputs!E11),MONTH(Inputs!E11),1)),IF(Inputs!F11="Upfront",IF(DATE(2026,3,1)=DATE(YEAR(Inputs!D11),MONTH(Inputs!D11),1),Inputs!C11,0),Inputs!H11),0))</f>
        <v/>
      </c>
      <c r="E11" s="14" t="str">
        <f>IF(Inputs!B11="","",IF(AND(DATE(2026,4,1)&gt;=DATE(YEAR(Inputs!D11),MONTH(Inputs!D11),1),DATE(2026,4,1)&lt;=DATE(YEAR(Inputs!E11),MONTH(Inputs!E11),1)),IF(Inputs!F11="Upfront",IF(DATE(2026,4,1)=DATE(YEAR(Inputs!D11),MONTH(Inputs!D11),1),Inputs!C11,0),Inputs!H11),0))</f>
        <v/>
      </c>
      <c r="F11" s="14" t="str">
        <f>IF(Inputs!B11="","",IF(AND(DATE(2026,5,1)&gt;=DATE(YEAR(Inputs!D11),MONTH(Inputs!D11),1),DATE(2026,5,1)&lt;=DATE(YEAR(Inputs!E11),MONTH(Inputs!E11),1)),IF(Inputs!F11="Upfront",IF(DATE(2026,5,1)=DATE(YEAR(Inputs!D11),MONTH(Inputs!D11),1),Inputs!C11,0),Inputs!H11),0))</f>
        <v/>
      </c>
      <c r="G11" s="14" t="str">
        <f>IF(Inputs!B11="","",IF(AND(DATE(2026,6,1)&gt;=DATE(YEAR(Inputs!D11),MONTH(Inputs!D11),1),DATE(2026,6,1)&lt;=DATE(YEAR(Inputs!E11),MONTH(Inputs!E11),1)),IF(Inputs!F11="Upfront",IF(DATE(2026,6,1)=DATE(YEAR(Inputs!D11),MONTH(Inputs!D11),1),Inputs!C11,0),Inputs!H11),0))</f>
        <v/>
      </c>
      <c r="H11" s="14" t="str">
        <f>IF(Inputs!B11="","",IF(AND(DATE(2026,7,1)&gt;=DATE(YEAR(Inputs!D11),MONTH(Inputs!D11),1),DATE(2026,7,1)&lt;=DATE(YEAR(Inputs!E11),MONTH(Inputs!E11),1)),IF(Inputs!F11="Upfront",IF(DATE(2026,7,1)=DATE(YEAR(Inputs!D11),MONTH(Inputs!D11),1),Inputs!C11,0),Inputs!H11),0))</f>
        <v/>
      </c>
      <c r="I11" s="14" t="str">
        <f>IF(Inputs!B11="","",IF(AND(DATE(2026,8,1)&gt;=DATE(YEAR(Inputs!D11),MONTH(Inputs!D11),1),DATE(2026,8,1)&lt;=DATE(YEAR(Inputs!E11),MONTH(Inputs!E11),1)),IF(Inputs!F11="Upfront",IF(DATE(2026,8,1)=DATE(YEAR(Inputs!D11),MONTH(Inputs!D11),1),Inputs!C11,0),Inputs!H11),0))</f>
        <v/>
      </c>
      <c r="J11" s="14" t="str">
        <f>IF(Inputs!B11="","",IF(AND(DATE(2026,9,1)&gt;=DATE(YEAR(Inputs!D11),MONTH(Inputs!D11),1),DATE(2026,9,1)&lt;=DATE(YEAR(Inputs!E11),MONTH(Inputs!E11),1)),IF(Inputs!F11="Upfront",IF(DATE(2026,9,1)=DATE(YEAR(Inputs!D11),MONTH(Inputs!D11),1),Inputs!C11,0),Inputs!H11),0))</f>
        <v/>
      </c>
      <c r="K11" s="14" t="str">
        <f>IF(Inputs!B11="","",IF(AND(DATE(2026,10,1)&gt;=DATE(YEAR(Inputs!D11),MONTH(Inputs!D11),1),DATE(2026,10,1)&lt;=DATE(YEAR(Inputs!E11),MONTH(Inputs!E11),1)),IF(Inputs!F11="Upfront",IF(DATE(2026,10,1)=DATE(YEAR(Inputs!D11),MONTH(Inputs!D11),1),Inputs!C11,0),Inputs!H11),0))</f>
        <v/>
      </c>
      <c r="L11" s="14" t="str">
        <f>IF(Inputs!B11="","",IF(AND(DATE(2026,11,1)&gt;=DATE(YEAR(Inputs!D11),MONTH(Inputs!D11),1),DATE(2026,11,1)&lt;=DATE(YEAR(Inputs!E11),MONTH(Inputs!E11),1)),IF(Inputs!F11="Upfront",IF(DATE(2026,11,1)=DATE(YEAR(Inputs!D11),MONTH(Inputs!D11),1),Inputs!C11,0),Inputs!H11),0))</f>
        <v/>
      </c>
      <c r="M11" s="14" t="str">
        <f>IF(Inputs!B11="","",IF(AND(DATE(2026,12,1)&gt;=DATE(YEAR(Inputs!D11),MONTH(Inputs!D11),1),DATE(2026,12,1)&lt;=DATE(YEAR(Inputs!E11),MONTH(Inputs!E11),1)),IF(Inputs!F11="Upfront",IF(DATE(2026,12,1)=DATE(YEAR(Inputs!D11),MONTH(Inputs!D11),1),Inputs!C11,0),Inputs!H11),0))</f>
        <v/>
      </c>
      <c r="N11" s="14" t="str">
        <f>IF(Inputs!B11="","",IF(AND(DATE(2027,1,1)&gt;=DATE(YEAR(Inputs!D11),MONTH(Inputs!D11),1),DATE(2027,1,1)&lt;=DATE(YEAR(Inputs!E11),MONTH(Inputs!E11),1)),IF(Inputs!F11="Upfront",IF(DATE(2027,1,1)=DATE(YEAR(Inputs!D11),MONTH(Inputs!D11),1),Inputs!C11,0),Inputs!H11),0))</f>
        <v/>
      </c>
      <c r="O11" s="14" t="str">
        <f>IF(Inputs!B11="","",IF(AND(DATE(2027,2,1)&gt;=DATE(YEAR(Inputs!D11),MONTH(Inputs!D11),1),DATE(2027,2,1)&lt;=DATE(YEAR(Inputs!E11),MONTH(Inputs!E11),1)),IF(Inputs!F11="Upfront",IF(DATE(2027,2,1)=DATE(YEAR(Inputs!D11),MONTH(Inputs!D11),1),Inputs!C11,0),Inputs!H11),0))</f>
        <v/>
      </c>
      <c r="P11" s="14" t="str">
        <f>IF(Inputs!B11="","",IF(AND(DATE(2027,3,1)&gt;=DATE(YEAR(Inputs!D11),MONTH(Inputs!D11),1),DATE(2027,3,1)&lt;=DATE(YEAR(Inputs!E11),MONTH(Inputs!E11),1)),IF(Inputs!F11="Upfront",IF(DATE(2027,3,1)=DATE(YEAR(Inputs!D11),MONTH(Inputs!D11),1),Inputs!C11,0),Inputs!H11),0))</f>
        <v/>
      </c>
      <c r="Q11" s="14" t="str">
        <f>IF(Inputs!B11="","",IF(AND(DATE(2027,4,1)&gt;=DATE(YEAR(Inputs!D11),MONTH(Inputs!D11),1),DATE(2027,4,1)&lt;=DATE(YEAR(Inputs!E11),MONTH(Inputs!E11),1)),IF(Inputs!F11="Upfront",IF(DATE(2027,4,1)=DATE(YEAR(Inputs!D11),MONTH(Inputs!D11),1),Inputs!C11,0),Inputs!H11),0))</f>
        <v/>
      </c>
      <c r="R11" s="14" t="str">
        <f>IF(Inputs!B11="","",IF(AND(DATE(2027,5,1)&gt;=DATE(YEAR(Inputs!D11),MONTH(Inputs!D11),1),DATE(2027,5,1)&lt;=DATE(YEAR(Inputs!E11),MONTH(Inputs!E11),1)),IF(Inputs!F11="Upfront",IF(DATE(2027,5,1)=DATE(YEAR(Inputs!D11),MONTH(Inputs!D11),1),Inputs!C11,0),Inputs!H11),0))</f>
        <v/>
      </c>
      <c r="S11" s="14" t="str">
        <f>IF(Inputs!B11="","",IF(AND(DATE(2027,6,1)&gt;=DATE(YEAR(Inputs!D11),MONTH(Inputs!D11),1),DATE(2027,6,1)&lt;=DATE(YEAR(Inputs!E11),MONTH(Inputs!E11),1)),IF(Inputs!F11="Upfront",IF(DATE(2027,6,1)=DATE(YEAR(Inputs!D11),MONTH(Inputs!D11),1),Inputs!C11,0),Inputs!H11),0))</f>
        <v/>
      </c>
      <c r="T11" s="14" t="str">
        <f>IF(Inputs!B11="","",IF(AND(DATE(2027,7,1)&gt;=DATE(YEAR(Inputs!D11),MONTH(Inputs!D11),1),DATE(2027,7,1)&lt;=DATE(YEAR(Inputs!E11),MONTH(Inputs!E11),1)),IF(Inputs!F11="Upfront",IF(DATE(2027,7,1)=DATE(YEAR(Inputs!D11),MONTH(Inputs!D11),1),Inputs!C11,0),Inputs!H11),0))</f>
        <v/>
      </c>
      <c r="U11" s="14" t="str">
        <f>IF(Inputs!B11="","",IF(AND(DATE(2027,8,1)&gt;=DATE(YEAR(Inputs!D11),MONTH(Inputs!D11),1),DATE(2027,8,1)&lt;=DATE(YEAR(Inputs!E11),MONTH(Inputs!E11),1)),IF(Inputs!F11="Upfront",IF(DATE(2027,8,1)=DATE(YEAR(Inputs!D11),MONTH(Inputs!D11),1),Inputs!C11,0),Inputs!H11),0))</f>
        <v/>
      </c>
      <c r="V11" s="14" t="str">
        <f>IF(Inputs!B11="","",IF(AND(DATE(2027,9,1)&gt;=DATE(YEAR(Inputs!D11),MONTH(Inputs!D11),1),DATE(2027,9,1)&lt;=DATE(YEAR(Inputs!E11),MONTH(Inputs!E11),1)),IF(Inputs!F11="Upfront",IF(DATE(2027,9,1)=DATE(YEAR(Inputs!D11),MONTH(Inputs!D11),1),Inputs!C11,0),Inputs!H11),0))</f>
        <v/>
      </c>
      <c r="W11" s="14" t="str">
        <f>IF(Inputs!B11="","",IF(AND(DATE(2027,10,1)&gt;=DATE(YEAR(Inputs!D11),MONTH(Inputs!D11),1),DATE(2027,10,1)&lt;=DATE(YEAR(Inputs!E11),MONTH(Inputs!E11),1)),IF(Inputs!F11="Upfront",IF(DATE(2027,10,1)=DATE(YEAR(Inputs!D11),MONTH(Inputs!D11),1),Inputs!C11,0),Inputs!H11),0))</f>
        <v/>
      </c>
      <c r="X11" s="14" t="str">
        <f>IF(Inputs!B11="","",IF(AND(DATE(2027,11,1)&gt;=DATE(YEAR(Inputs!D11),MONTH(Inputs!D11),1),DATE(2027,11,1)&lt;=DATE(YEAR(Inputs!E11),MONTH(Inputs!E11),1)),IF(Inputs!F11="Upfront",IF(DATE(2027,11,1)=DATE(YEAR(Inputs!D11),MONTH(Inputs!D11),1),Inputs!C11,0),Inputs!H11),0))</f>
        <v/>
      </c>
      <c r="Y11" s="14" t="str">
        <f>IF(Inputs!B11="","",IF(AND(DATE(2027,12,1)&gt;=DATE(YEAR(Inputs!D11),MONTH(Inputs!D11),1),DATE(2027,12,1)&lt;=DATE(YEAR(Inputs!E11),MONTH(Inputs!E11),1)),IF(Inputs!F11="Upfront",IF(DATE(2027,12,1)=DATE(YEAR(Inputs!D11),MONTH(Inputs!D11),1),Inputs!C11,0),Inputs!H11),0))</f>
        <v/>
      </c>
      <c r="Z11" s="15" t="str">
        <f t="shared" si="0"/>
        <v/>
      </c>
    </row>
    <row r="12" spans="1:26" x14ac:dyDescent="0.3">
      <c r="A12" s="13" t="str">
        <f>IF(Inputs!B12="","",Inputs!B12)</f>
        <v/>
      </c>
      <c r="B12" s="14" t="str">
        <f>IF(Inputs!B12="","",IF(AND(DATE(2026,1,1)&gt;=DATE(YEAR(Inputs!D12),MONTH(Inputs!D12),1),DATE(2026,1,1)&lt;=DATE(YEAR(Inputs!E12),MONTH(Inputs!E12),1)),IF(Inputs!F12="Upfront",IF(DATE(2026,1,1)=DATE(YEAR(Inputs!D12),MONTH(Inputs!D12),1),Inputs!C12,0),Inputs!H12),0))</f>
        <v/>
      </c>
      <c r="C12" s="14" t="str">
        <f>IF(Inputs!B12="","",IF(AND(DATE(2026,2,1)&gt;=DATE(YEAR(Inputs!D12),MONTH(Inputs!D12),1),DATE(2026,2,1)&lt;=DATE(YEAR(Inputs!E12),MONTH(Inputs!E12),1)),IF(Inputs!F12="Upfront",IF(DATE(2026,2,1)=DATE(YEAR(Inputs!D12),MONTH(Inputs!D12),1),Inputs!C12,0),Inputs!H12),0))</f>
        <v/>
      </c>
      <c r="D12" s="14" t="str">
        <f>IF(Inputs!B12="","",IF(AND(DATE(2026,3,1)&gt;=DATE(YEAR(Inputs!D12),MONTH(Inputs!D12),1),DATE(2026,3,1)&lt;=DATE(YEAR(Inputs!E12),MONTH(Inputs!E12),1)),IF(Inputs!F12="Upfront",IF(DATE(2026,3,1)=DATE(YEAR(Inputs!D12),MONTH(Inputs!D12),1),Inputs!C12,0),Inputs!H12),0))</f>
        <v/>
      </c>
      <c r="E12" s="14" t="str">
        <f>IF(Inputs!B12="","",IF(AND(DATE(2026,4,1)&gt;=DATE(YEAR(Inputs!D12),MONTH(Inputs!D12),1),DATE(2026,4,1)&lt;=DATE(YEAR(Inputs!E12),MONTH(Inputs!E12),1)),IF(Inputs!F12="Upfront",IF(DATE(2026,4,1)=DATE(YEAR(Inputs!D12),MONTH(Inputs!D12),1),Inputs!C12,0),Inputs!H12),0))</f>
        <v/>
      </c>
      <c r="F12" s="14" t="str">
        <f>IF(Inputs!B12="","",IF(AND(DATE(2026,5,1)&gt;=DATE(YEAR(Inputs!D12),MONTH(Inputs!D12),1),DATE(2026,5,1)&lt;=DATE(YEAR(Inputs!E12),MONTH(Inputs!E12),1)),IF(Inputs!F12="Upfront",IF(DATE(2026,5,1)=DATE(YEAR(Inputs!D12),MONTH(Inputs!D12),1),Inputs!C12,0),Inputs!H12),0))</f>
        <v/>
      </c>
      <c r="G12" s="14" t="str">
        <f>IF(Inputs!B12="","",IF(AND(DATE(2026,6,1)&gt;=DATE(YEAR(Inputs!D12),MONTH(Inputs!D12),1),DATE(2026,6,1)&lt;=DATE(YEAR(Inputs!E12),MONTH(Inputs!E12),1)),IF(Inputs!F12="Upfront",IF(DATE(2026,6,1)=DATE(YEAR(Inputs!D12),MONTH(Inputs!D12),1),Inputs!C12,0),Inputs!H12),0))</f>
        <v/>
      </c>
      <c r="H12" s="14" t="str">
        <f>IF(Inputs!B12="","",IF(AND(DATE(2026,7,1)&gt;=DATE(YEAR(Inputs!D12),MONTH(Inputs!D12),1),DATE(2026,7,1)&lt;=DATE(YEAR(Inputs!E12),MONTH(Inputs!E12),1)),IF(Inputs!F12="Upfront",IF(DATE(2026,7,1)=DATE(YEAR(Inputs!D12),MONTH(Inputs!D12),1),Inputs!C12,0),Inputs!H12),0))</f>
        <v/>
      </c>
      <c r="I12" s="14" t="str">
        <f>IF(Inputs!B12="","",IF(AND(DATE(2026,8,1)&gt;=DATE(YEAR(Inputs!D12),MONTH(Inputs!D12),1),DATE(2026,8,1)&lt;=DATE(YEAR(Inputs!E12),MONTH(Inputs!E12),1)),IF(Inputs!F12="Upfront",IF(DATE(2026,8,1)=DATE(YEAR(Inputs!D12),MONTH(Inputs!D12),1),Inputs!C12,0),Inputs!H12),0))</f>
        <v/>
      </c>
      <c r="J12" s="14" t="str">
        <f>IF(Inputs!B12="","",IF(AND(DATE(2026,9,1)&gt;=DATE(YEAR(Inputs!D12),MONTH(Inputs!D12),1),DATE(2026,9,1)&lt;=DATE(YEAR(Inputs!E12),MONTH(Inputs!E12),1)),IF(Inputs!F12="Upfront",IF(DATE(2026,9,1)=DATE(YEAR(Inputs!D12),MONTH(Inputs!D12),1),Inputs!C12,0),Inputs!H12),0))</f>
        <v/>
      </c>
      <c r="K12" s="14" t="str">
        <f>IF(Inputs!B12="","",IF(AND(DATE(2026,10,1)&gt;=DATE(YEAR(Inputs!D12),MONTH(Inputs!D12),1),DATE(2026,10,1)&lt;=DATE(YEAR(Inputs!E12),MONTH(Inputs!E12),1)),IF(Inputs!F12="Upfront",IF(DATE(2026,10,1)=DATE(YEAR(Inputs!D12),MONTH(Inputs!D12),1),Inputs!C12,0),Inputs!H12),0))</f>
        <v/>
      </c>
      <c r="L12" s="14" t="str">
        <f>IF(Inputs!B12="","",IF(AND(DATE(2026,11,1)&gt;=DATE(YEAR(Inputs!D12),MONTH(Inputs!D12),1),DATE(2026,11,1)&lt;=DATE(YEAR(Inputs!E12),MONTH(Inputs!E12),1)),IF(Inputs!F12="Upfront",IF(DATE(2026,11,1)=DATE(YEAR(Inputs!D12),MONTH(Inputs!D12),1),Inputs!C12,0),Inputs!H12),0))</f>
        <v/>
      </c>
      <c r="M12" s="14" t="str">
        <f>IF(Inputs!B12="","",IF(AND(DATE(2026,12,1)&gt;=DATE(YEAR(Inputs!D12),MONTH(Inputs!D12),1),DATE(2026,12,1)&lt;=DATE(YEAR(Inputs!E12),MONTH(Inputs!E12),1)),IF(Inputs!F12="Upfront",IF(DATE(2026,12,1)=DATE(YEAR(Inputs!D12),MONTH(Inputs!D12),1),Inputs!C12,0),Inputs!H12),0))</f>
        <v/>
      </c>
      <c r="N12" s="14" t="str">
        <f>IF(Inputs!B12="","",IF(AND(DATE(2027,1,1)&gt;=DATE(YEAR(Inputs!D12),MONTH(Inputs!D12),1),DATE(2027,1,1)&lt;=DATE(YEAR(Inputs!E12),MONTH(Inputs!E12),1)),IF(Inputs!F12="Upfront",IF(DATE(2027,1,1)=DATE(YEAR(Inputs!D12),MONTH(Inputs!D12),1),Inputs!C12,0),Inputs!H12),0))</f>
        <v/>
      </c>
      <c r="O12" s="14" t="str">
        <f>IF(Inputs!B12="","",IF(AND(DATE(2027,2,1)&gt;=DATE(YEAR(Inputs!D12),MONTH(Inputs!D12),1),DATE(2027,2,1)&lt;=DATE(YEAR(Inputs!E12),MONTH(Inputs!E12),1)),IF(Inputs!F12="Upfront",IF(DATE(2027,2,1)=DATE(YEAR(Inputs!D12),MONTH(Inputs!D12),1),Inputs!C12,0),Inputs!H12),0))</f>
        <v/>
      </c>
      <c r="P12" s="14" t="str">
        <f>IF(Inputs!B12="","",IF(AND(DATE(2027,3,1)&gt;=DATE(YEAR(Inputs!D12),MONTH(Inputs!D12),1),DATE(2027,3,1)&lt;=DATE(YEAR(Inputs!E12),MONTH(Inputs!E12),1)),IF(Inputs!F12="Upfront",IF(DATE(2027,3,1)=DATE(YEAR(Inputs!D12),MONTH(Inputs!D12),1),Inputs!C12,0),Inputs!H12),0))</f>
        <v/>
      </c>
      <c r="Q12" s="14" t="str">
        <f>IF(Inputs!B12="","",IF(AND(DATE(2027,4,1)&gt;=DATE(YEAR(Inputs!D12),MONTH(Inputs!D12),1),DATE(2027,4,1)&lt;=DATE(YEAR(Inputs!E12),MONTH(Inputs!E12),1)),IF(Inputs!F12="Upfront",IF(DATE(2027,4,1)=DATE(YEAR(Inputs!D12),MONTH(Inputs!D12),1),Inputs!C12,0),Inputs!H12),0))</f>
        <v/>
      </c>
      <c r="R12" s="14" t="str">
        <f>IF(Inputs!B12="","",IF(AND(DATE(2027,5,1)&gt;=DATE(YEAR(Inputs!D12),MONTH(Inputs!D12),1),DATE(2027,5,1)&lt;=DATE(YEAR(Inputs!E12),MONTH(Inputs!E12),1)),IF(Inputs!F12="Upfront",IF(DATE(2027,5,1)=DATE(YEAR(Inputs!D12),MONTH(Inputs!D12),1),Inputs!C12,0),Inputs!H12),0))</f>
        <v/>
      </c>
      <c r="S12" s="14" t="str">
        <f>IF(Inputs!B12="","",IF(AND(DATE(2027,6,1)&gt;=DATE(YEAR(Inputs!D12),MONTH(Inputs!D12),1),DATE(2027,6,1)&lt;=DATE(YEAR(Inputs!E12),MONTH(Inputs!E12),1)),IF(Inputs!F12="Upfront",IF(DATE(2027,6,1)=DATE(YEAR(Inputs!D12),MONTH(Inputs!D12),1),Inputs!C12,0),Inputs!H12),0))</f>
        <v/>
      </c>
      <c r="T12" s="14" t="str">
        <f>IF(Inputs!B12="","",IF(AND(DATE(2027,7,1)&gt;=DATE(YEAR(Inputs!D12),MONTH(Inputs!D12),1),DATE(2027,7,1)&lt;=DATE(YEAR(Inputs!E12),MONTH(Inputs!E12),1)),IF(Inputs!F12="Upfront",IF(DATE(2027,7,1)=DATE(YEAR(Inputs!D12),MONTH(Inputs!D12),1),Inputs!C12,0),Inputs!H12),0))</f>
        <v/>
      </c>
      <c r="U12" s="14" t="str">
        <f>IF(Inputs!B12="","",IF(AND(DATE(2027,8,1)&gt;=DATE(YEAR(Inputs!D12),MONTH(Inputs!D12),1),DATE(2027,8,1)&lt;=DATE(YEAR(Inputs!E12),MONTH(Inputs!E12),1)),IF(Inputs!F12="Upfront",IF(DATE(2027,8,1)=DATE(YEAR(Inputs!D12),MONTH(Inputs!D12),1),Inputs!C12,0),Inputs!H12),0))</f>
        <v/>
      </c>
      <c r="V12" s="14" t="str">
        <f>IF(Inputs!B12="","",IF(AND(DATE(2027,9,1)&gt;=DATE(YEAR(Inputs!D12),MONTH(Inputs!D12),1),DATE(2027,9,1)&lt;=DATE(YEAR(Inputs!E12),MONTH(Inputs!E12),1)),IF(Inputs!F12="Upfront",IF(DATE(2027,9,1)=DATE(YEAR(Inputs!D12),MONTH(Inputs!D12),1),Inputs!C12,0),Inputs!H12),0))</f>
        <v/>
      </c>
      <c r="W12" s="14" t="str">
        <f>IF(Inputs!B12="","",IF(AND(DATE(2027,10,1)&gt;=DATE(YEAR(Inputs!D12),MONTH(Inputs!D12),1),DATE(2027,10,1)&lt;=DATE(YEAR(Inputs!E12),MONTH(Inputs!E12),1)),IF(Inputs!F12="Upfront",IF(DATE(2027,10,1)=DATE(YEAR(Inputs!D12),MONTH(Inputs!D12),1),Inputs!C12,0),Inputs!H12),0))</f>
        <v/>
      </c>
      <c r="X12" s="14" t="str">
        <f>IF(Inputs!B12="","",IF(AND(DATE(2027,11,1)&gt;=DATE(YEAR(Inputs!D12),MONTH(Inputs!D12),1),DATE(2027,11,1)&lt;=DATE(YEAR(Inputs!E12),MONTH(Inputs!E12),1)),IF(Inputs!F12="Upfront",IF(DATE(2027,11,1)=DATE(YEAR(Inputs!D12),MONTH(Inputs!D12),1),Inputs!C12,0),Inputs!H12),0))</f>
        <v/>
      </c>
      <c r="Y12" s="14" t="str">
        <f>IF(Inputs!B12="","",IF(AND(DATE(2027,12,1)&gt;=DATE(YEAR(Inputs!D12),MONTH(Inputs!D12),1),DATE(2027,12,1)&lt;=DATE(YEAR(Inputs!E12),MONTH(Inputs!E12),1)),IF(Inputs!F12="Upfront",IF(DATE(2027,12,1)=DATE(YEAR(Inputs!D12),MONTH(Inputs!D12),1),Inputs!C12,0),Inputs!H12),0))</f>
        <v/>
      </c>
      <c r="Z12" s="15" t="str">
        <f t="shared" si="0"/>
        <v/>
      </c>
    </row>
    <row r="13" spans="1:26" x14ac:dyDescent="0.3">
      <c r="A13" s="13" t="str">
        <f>IF(Inputs!B13="","",Inputs!B13)</f>
        <v/>
      </c>
      <c r="B13" s="14" t="str">
        <f>IF(Inputs!B13="","",IF(AND(DATE(2026,1,1)&gt;=DATE(YEAR(Inputs!D13),MONTH(Inputs!D13),1),DATE(2026,1,1)&lt;=DATE(YEAR(Inputs!E13),MONTH(Inputs!E13),1)),IF(Inputs!F13="Upfront",IF(DATE(2026,1,1)=DATE(YEAR(Inputs!D13),MONTH(Inputs!D13),1),Inputs!C13,0),Inputs!H13),0))</f>
        <v/>
      </c>
      <c r="C13" s="14" t="str">
        <f>IF(Inputs!B13="","",IF(AND(DATE(2026,2,1)&gt;=DATE(YEAR(Inputs!D13),MONTH(Inputs!D13),1),DATE(2026,2,1)&lt;=DATE(YEAR(Inputs!E13),MONTH(Inputs!E13),1)),IF(Inputs!F13="Upfront",IF(DATE(2026,2,1)=DATE(YEAR(Inputs!D13),MONTH(Inputs!D13),1),Inputs!C13,0),Inputs!H13),0))</f>
        <v/>
      </c>
      <c r="D13" s="14" t="str">
        <f>IF(Inputs!B13="","",IF(AND(DATE(2026,3,1)&gt;=DATE(YEAR(Inputs!D13),MONTH(Inputs!D13),1),DATE(2026,3,1)&lt;=DATE(YEAR(Inputs!E13),MONTH(Inputs!E13),1)),IF(Inputs!F13="Upfront",IF(DATE(2026,3,1)=DATE(YEAR(Inputs!D13),MONTH(Inputs!D13),1),Inputs!C13,0),Inputs!H13),0))</f>
        <v/>
      </c>
      <c r="E13" s="14" t="str">
        <f>IF(Inputs!B13="","",IF(AND(DATE(2026,4,1)&gt;=DATE(YEAR(Inputs!D13),MONTH(Inputs!D13),1),DATE(2026,4,1)&lt;=DATE(YEAR(Inputs!E13),MONTH(Inputs!E13),1)),IF(Inputs!F13="Upfront",IF(DATE(2026,4,1)=DATE(YEAR(Inputs!D13),MONTH(Inputs!D13),1),Inputs!C13,0),Inputs!H13),0))</f>
        <v/>
      </c>
      <c r="F13" s="14" t="str">
        <f>IF(Inputs!B13="","",IF(AND(DATE(2026,5,1)&gt;=DATE(YEAR(Inputs!D13),MONTH(Inputs!D13),1),DATE(2026,5,1)&lt;=DATE(YEAR(Inputs!E13),MONTH(Inputs!E13),1)),IF(Inputs!F13="Upfront",IF(DATE(2026,5,1)=DATE(YEAR(Inputs!D13),MONTH(Inputs!D13),1),Inputs!C13,0),Inputs!H13),0))</f>
        <v/>
      </c>
      <c r="G13" s="14" t="str">
        <f>IF(Inputs!B13="","",IF(AND(DATE(2026,6,1)&gt;=DATE(YEAR(Inputs!D13),MONTH(Inputs!D13),1),DATE(2026,6,1)&lt;=DATE(YEAR(Inputs!E13),MONTH(Inputs!E13),1)),IF(Inputs!F13="Upfront",IF(DATE(2026,6,1)=DATE(YEAR(Inputs!D13),MONTH(Inputs!D13),1),Inputs!C13,0),Inputs!H13),0))</f>
        <v/>
      </c>
      <c r="H13" s="14" t="str">
        <f>IF(Inputs!B13="","",IF(AND(DATE(2026,7,1)&gt;=DATE(YEAR(Inputs!D13),MONTH(Inputs!D13),1),DATE(2026,7,1)&lt;=DATE(YEAR(Inputs!E13),MONTH(Inputs!E13),1)),IF(Inputs!F13="Upfront",IF(DATE(2026,7,1)=DATE(YEAR(Inputs!D13),MONTH(Inputs!D13),1),Inputs!C13,0),Inputs!H13),0))</f>
        <v/>
      </c>
      <c r="I13" s="14" t="str">
        <f>IF(Inputs!B13="","",IF(AND(DATE(2026,8,1)&gt;=DATE(YEAR(Inputs!D13),MONTH(Inputs!D13),1),DATE(2026,8,1)&lt;=DATE(YEAR(Inputs!E13),MONTH(Inputs!E13),1)),IF(Inputs!F13="Upfront",IF(DATE(2026,8,1)=DATE(YEAR(Inputs!D13),MONTH(Inputs!D13),1),Inputs!C13,0),Inputs!H13),0))</f>
        <v/>
      </c>
      <c r="J13" s="14" t="str">
        <f>IF(Inputs!B13="","",IF(AND(DATE(2026,9,1)&gt;=DATE(YEAR(Inputs!D13),MONTH(Inputs!D13),1),DATE(2026,9,1)&lt;=DATE(YEAR(Inputs!E13),MONTH(Inputs!E13),1)),IF(Inputs!F13="Upfront",IF(DATE(2026,9,1)=DATE(YEAR(Inputs!D13),MONTH(Inputs!D13),1),Inputs!C13,0),Inputs!H13),0))</f>
        <v/>
      </c>
      <c r="K13" s="14" t="str">
        <f>IF(Inputs!B13="","",IF(AND(DATE(2026,10,1)&gt;=DATE(YEAR(Inputs!D13),MONTH(Inputs!D13),1),DATE(2026,10,1)&lt;=DATE(YEAR(Inputs!E13),MONTH(Inputs!E13),1)),IF(Inputs!F13="Upfront",IF(DATE(2026,10,1)=DATE(YEAR(Inputs!D13),MONTH(Inputs!D13),1),Inputs!C13,0),Inputs!H13),0))</f>
        <v/>
      </c>
      <c r="L13" s="14" t="str">
        <f>IF(Inputs!B13="","",IF(AND(DATE(2026,11,1)&gt;=DATE(YEAR(Inputs!D13),MONTH(Inputs!D13),1),DATE(2026,11,1)&lt;=DATE(YEAR(Inputs!E13),MONTH(Inputs!E13),1)),IF(Inputs!F13="Upfront",IF(DATE(2026,11,1)=DATE(YEAR(Inputs!D13),MONTH(Inputs!D13),1),Inputs!C13,0),Inputs!H13),0))</f>
        <v/>
      </c>
      <c r="M13" s="14" t="str">
        <f>IF(Inputs!B13="","",IF(AND(DATE(2026,12,1)&gt;=DATE(YEAR(Inputs!D13),MONTH(Inputs!D13),1),DATE(2026,12,1)&lt;=DATE(YEAR(Inputs!E13),MONTH(Inputs!E13),1)),IF(Inputs!F13="Upfront",IF(DATE(2026,12,1)=DATE(YEAR(Inputs!D13),MONTH(Inputs!D13),1),Inputs!C13,0),Inputs!H13),0))</f>
        <v/>
      </c>
      <c r="N13" s="14" t="str">
        <f>IF(Inputs!B13="","",IF(AND(DATE(2027,1,1)&gt;=DATE(YEAR(Inputs!D13),MONTH(Inputs!D13),1),DATE(2027,1,1)&lt;=DATE(YEAR(Inputs!E13),MONTH(Inputs!E13),1)),IF(Inputs!F13="Upfront",IF(DATE(2027,1,1)=DATE(YEAR(Inputs!D13),MONTH(Inputs!D13),1),Inputs!C13,0),Inputs!H13),0))</f>
        <v/>
      </c>
      <c r="O13" s="14" t="str">
        <f>IF(Inputs!B13="","",IF(AND(DATE(2027,2,1)&gt;=DATE(YEAR(Inputs!D13),MONTH(Inputs!D13),1),DATE(2027,2,1)&lt;=DATE(YEAR(Inputs!E13),MONTH(Inputs!E13),1)),IF(Inputs!F13="Upfront",IF(DATE(2027,2,1)=DATE(YEAR(Inputs!D13),MONTH(Inputs!D13),1),Inputs!C13,0),Inputs!H13),0))</f>
        <v/>
      </c>
      <c r="P13" s="14" t="str">
        <f>IF(Inputs!B13="","",IF(AND(DATE(2027,3,1)&gt;=DATE(YEAR(Inputs!D13),MONTH(Inputs!D13),1),DATE(2027,3,1)&lt;=DATE(YEAR(Inputs!E13),MONTH(Inputs!E13),1)),IF(Inputs!F13="Upfront",IF(DATE(2027,3,1)=DATE(YEAR(Inputs!D13),MONTH(Inputs!D13),1),Inputs!C13,0),Inputs!H13),0))</f>
        <v/>
      </c>
      <c r="Q13" s="14" t="str">
        <f>IF(Inputs!B13="","",IF(AND(DATE(2027,4,1)&gt;=DATE(YEAR(Inputs!D13),MONTH(Inputs!D13),1),DATE(2027,4,1)&lt;=DATE(YEAR(Inputs!E13),MONTH(Inputs!E13),1)),IF(Inputs!F13="Upfront",IF(DATE(2027,4,1)=DATE(YEAR(Inputs!D13),MONTH(Inputs!D13),1),Inputs!C13,0),Inputs!H13),0))</f>
        <v/>
      </c>
      <c r="R13" s="14" t="str">
        <f>IF(Inputs!B13="","",IF(AND(DATE(2027,5,1)&gt;=DATE(YEAR(Inputs!D13),MONTH(Inputs!D13),1),DATE(2027,5,1)&lt;=DATE(YEAR(Inputs!E13),MONTH(Inputs!E13),1)),IF(Inputs!F13="Upfront",IF(DATE(2027,5,1)=DATE(YEAR(Inputs!D13),MONTH(Inputs!D13),1),Inputs!C13,0),Inputs!H13),0))</f>
        <v/>
      </c>
      <c r="S13" s="14" t="str">
        <f>IF(Inputs!B13="","",IF(AND(DATE(2027,6,1)&gt;=DATE(YEAR(Inputs!D13),MONTH(Inputs!D13),1),DATE(2027,6,1)&lt;=DATE(YEAR(Inputs!E13),MONTH(Inputs!E13),1)),IF(Inputs!F13="Upfront",IF(DATE(2027,6,1)=DATE(YEAR(Inputs!D13),MONTH(Inputs!D13),1),Inputs!C13,0),Inputs!H13),0))</f>
        <v/>
      </c>
      <c r="T13" s="14" t="str">
        <f>IF(Inputs!B13="","",IF(AND(DATE(2027,7,1)&gt;=DATE(YEAR(Inputs!D13),MONTH(Inputs!D13),1),DATE(2027,7,1)&lt;=DATE(YEAR(Inputs!E13),MONTH(Inputs!E13),1)),IF(Inputs!F13="Upfront",IF(DATE(2027,7,1)=DATE(YEAR(Inputs!D13),MONTH(Inputs!D13),1),Inputs!C13,0),Inputs!H13),0))</f>
        <v/>
      </c>
      <c r="U13" s="14" t="str">
        <f>IF(Inputs!B13="","",IF(AND(DATE(2027,8,1)&gt;=DATE(YEAR(Inputs!D13),MONTH(Inputs!D13),1),DATE(2027,8,1)&lt;=DATE(YEAR(Inputs!E13),MONTH(Inputs!E13),1)),IF(Inputs!F13="Upfront",IF(DATE(2027,8,1)=DATE(YEAR(Inputs!D13),MONTH(Inputs!D13),1),Inputs!C13,0),Inputs!H13),0))</f>
        <v/>
      </c>
      <c r="V13" s="14" t="str">
        <f>IF(Inputs!B13="","",IF(AND(DATE(2027,9,1)&gt;=DATE(YEAR(Inputs!D13),MONTH(Inputs!D13),1),DATE(2027,9,1)&lt;=DATE(YEAR(Inputs!E13),MONTH(Inputs!E13),1)),IF(Inputs!F13="Upfront",IF(DATE(2027,9,1)=DATE(YEAR(Inputs!D13),MONTH(Inputs!D13),1),Inputs!C13,0),Inputs!H13),0))</f>
        <v/>
      </c>
      <c r="W13" s="14" t="str">
        <f>IF(Inputs!B13="","",IF(AND(DATE(2027,10,1)&gt;=DATE(YEAR(Inputs!D13),MONTH(Inputs!D13),1),DATE(2027,10,1)&lt;=DATE(YEAR(Inputs!E13),MONTH(Inputs!E13),1)),IF(Inputs!F13="Upfront",IF(DATE(2027,10,1)=DATE(YEAR(Inputs!D13),MONTH(Inputs!D13),1),Inputs!C13,0),Inputs!H13),0))</f>
        <v/>
      </c>
      <c r="X13" s="14" t="str">
        <f>IF(Inputs!B13="","",IF(AND(DATE(2027,11,1)&gt;=DATE(YEAR(Inputs!D13),MONTH(Inputs!D13),1),DATE(2027,11,1)&lt;=DATE(YEAR(Inputs!E13),MONTH(Inputs!E13),1)),IF(Inputs!F13="Upfront",IF(DATE(2027,11,1)=DATE(YEAR(Inputs!D13),MONTH(Inputs!D13),1),Inputs!C13,0),Inputs!H13),0))</f>
        <v/>
      </c>
      <c r="Y13" s="14" t="str">
        <f>IF(Inputs!B13="","",IF(AND(DATE(2027,12,1)&gt;=DATE(YEAR(Inputs!D13),MONTH(Inputs!D13),1),DATE(2027,12,1)&lt;=DATE(YEAR(Inputs!E13),MONTH(Inputs!E13),1)),IF(Inputs!F13="Upfront",IF(DATE(2027,12,1)=DATE(YEAR(Inputs!D13),MONTH(Inputs!D13),1),Inputs!C13,0),Inputs!H13),0))</f>
        <v/>
      </c>
      <c r="Z13" s="15" t="str">
        <f t="shared" si="0"/>
        <v/>
      </c>
    </row>
    <row r="14" spans="1:26" x14ac:dyDescent="0.3">
      <c r="A14" s="13" t="str">
        <f>IF(Inputs!B14="","",Inputs!B14)</f>
        <v/>
      </c>
      <c r="B14" s="14" t="str">
        <f>IF(Inputs!B14="","",IF(AND(DATE(2026,1,1)&gt;=DATE(YEAR(Inputs!D14),MONTH(Inputs!D14),1),DATE(2026,1,1)&lt;=DATE(YEAR(Inputs!E14),MONTH(Inputs!E14),1)),IF(Inputs!F14="Upfront",IF(DATE(2026,1,1)=DATE(YEAR(Inputs!D14),MONTH(Inputs!D14),1),Inputs!C14,0),Inputs!H14),0))</f>
        <v/>
      </c>
      <c r="C14" s="14" t="str">
        <f>IF(Inputs!B14="","",IF(AND(DATE(2026,2,1)&gt;=DATE(YEAR(Inputs!D14),MONTH(Inputs!D14),1),DATE(2026,2,1)&lt;=DATE(YEAR(Inputs!E14),MONTH(Inputs!E14),1)),IF(Inputs!F14="Upfront",IF(DATE(2026,2,1)=DATE(YEAR(Inputs!D14),MONTH(Inputs!D14),1),Inputs!C14,0),Inputs!H14),0))</f>
        <v/>
      </c>
      <c r="D14" s="14" t="str">
        <f>IF(Inputs!B14="","",IF(AND(DATE(2026,3,1)&gt;=DATE(YEAR(Inputs!D14),MONTH(Inputs!D14),1),DATE(2026,3,1)&lt;=DATE(YEAR(Inputs!E14),MONTH(Inputs!E14),1)),IF(Inputs!F14="Upfront",IF(DATE(2026,3,1)=DATE(YEAR(Inputs!D14),MONTH(Inputs!D14),1),Inputs!C14,0),Inputs!H14),0))</f>
        <v/>
      </c>
      <c r="E14" s="14" t="str">
        <f>IF(Inputs!B14="","",IF(AND(DATE(2026,4,1)&gt;=DATE(YEAR(Inputs!D14),MONTH(Inputs!D14),1),DATE(2026,4,1)&lt;=DATE(YEAR(Inputs!E14),MONTH(Inputs!E14),1)),IF(Inputs!F14="Upfront",IF(DATE(2026,4,1)=DATE(YEAR(Inputs!D14),MONTH(Inputs!D14),1),Inputs!C14,0),Inputs!H14),0))</f>
        <v/>
      </c>
      <c r="F14" s="14" t="str">
        <f>IF(Inputs!B14="","",IF(AND(DATE(2026,5,1)&gt;=DATE(YEAR(Inputs!D14),MONTH(Inputs!D14),1),DATE(2026,5,1)&lt;=DATE(YEAR(Inputs!E14),MONTH(Inputs!E14),1)),IF(Inputs!F14="Upfront",IF(DATE(2026,5,1)=DATE(YEAR(Inputs!D14),MONTH(Inputs!D14),1),Inputs!C14,0),Inputs!H14),0))</f>
        <v/>
      </c>
      <c r="G14" s="14" t="str">
        <f>IF(Inputs!B14="","",IF(AND(DATE(2026,6,1)&gt;=DATE(YEAR(Inputs!D14),MONTH(Inputs!D14),1),DATE(2026,6,1)&lt;=DATE(YEAR(Inputs!E14),MONTH(Inputs!E14),1)),IF(Inputs!F14="Upfront",IF(DATE(2026,6,1)=DATE(YEAR(Inputs!D14),MONTH(Inputs!D14),1),Inputs!C14,0),Inputs!H14),0))</f>
        <v/>
      </c>
      <c r="H14" s="14" t="str">
        <f>IF(Inputs!B14="","",IF(AND(DATE(2026,7,1)&gt;=DATE(YEAR(Inputs!D14),MONTH(Inputs!D14),1),DATE(2026,7,1)&lt;=DATE(YEAR(Inputs!E14),MONTH(Inputs!E14),1)),IF(Inputs!F14="Upfront",IF(DATE(2026,7,1)=DATE(YEAR(Inputs!D14),MONTH(Inputs!D14),1),Inputs!C14,0),Inputs!H14),0))</f>
        <v/>
      </c>
      <c r="I14" s="14" t="str">
        <f>IF(Inputs!B14="","",IF(AND(DATE(2026,8,1)&gt;=DATE(YEAR(Inputs!D14),MONTH(Inputs!D14),1),DATE(2026,8,1)&lt;=DATE(YEAR(Inputs!E14),MONTH(Inputs!E14),1)),IF(Inputs!F14="Upfront",IF(DATE(2026,8,1)=DATE(YEAR(Inputs!D14),MONTH(Inputs!D14),1),Inputs!C14,0),Inputs!H14),0))</f>
        <v/>
      </c>
      <c r="J14" s="14" t="str">
        <f>IF(Inputs!B14="","",IF(AND(DATE(2026,9,1)&gt;=DATE(YEAR(Inputs!D14),MONTH(Inputs!D14),1),DATE(2026,9,1)&lt;=DATE(YEAR(Inputs!E14),MONTH(Inputs!E14),1)),IF(Inputs!F14="Upfront",IF(DATE(2026,9,1)=DATE(YEAR(Inputs!D14),MONTH(Inputs!D14),1),Inputs!C14,0),Inputs!H14),0))</f>
        <v/>
      </c>
      <c r="K14" s="14" t="str">
        <f>IF(Inputs!B14="","",IF(AND(DATE(2026,10,1)&gt;=DATE(YEAR(Inputs!D14),MONTH(Inputs!D14),1),DATE(2026,10,1)&lt;=DATE(YEAR(Inputs!E14),MONTH(Inputs!E14),1)),IF(Inputs!F14="Upfront",IF(DATE(2026,10,1)=DATE(YEAR(Inputs!D14),MONTH(Inputs!D14),1),Inputs!C14,0),Inputs!H14),0))</f>
        <v/>
      </c>
      <c r="L14" s="14" t="str">
        <f>IF(Inputs!B14="","",IF(AND(DATE(2026,11,1)&gt;=DATE(YEAR(Inputs!D14),MONTH(Inputs!D14),1),DATE(2026,11,1)&lt;=DATE(YEAR(Inputs!E14),MONTH(Inputs!E14),1)),IF(Inputs!F14="Upfront",IF(DATE(2026,11,1)=DATE(YEAR(Inputs!D14),MONTH(Inputs!D14),1),Inputs!C14,0),Inputs!H14),0))</f>
        <v/>
      </c>
      <c r="M14" s="14" t="str">
        <f>IF(Inputs!B14="","",IF(AND(DATE(2026,12,1)&gt;=DATE(YEAR(Inputs!D14),MONTH(Inputs!D14),1),DATE(2026,12,1)&lt;=DATE(YEAR(Inputs!E14),MONTH(Inputs!E14),1)),IF(Inputs!F14="Upfront",IF(DATE(2026,12,1)=DATE(YEAR(Inputs!D14),MONTH(Inputs!D14),1),Inputs!C14,0),Inputs!H14),0))</f>
        <v/>
      </c>
      <c r="N14" s="14" t="str">
        <f>IF(Inputs!B14="","",IF(AND(DATE(2027,1,1)&gt;=DATE(YEAR(Inputs!D14),MONTH(Inputs!D14),1),DATE(2027,1,1)&lt;=DATE(YEAR(Inputs!E14),MONTH(Inputs!E14),1)),IF(Inputs!F14="Upfront",IF(DATE(2027,1,1)=DATE(YEAR(Inputs!D14),MONTH(Inputs!D14),1),Inputs!C14,0),Inputs!H14),0))</f>
        <v/>
      </c>
      <c r="O14" s="14" t="str">
        <f>IF(Inputs!B14="","",IF(AND(DATE(2027,2,1)&gt;=DATE(YEAR(Inputs!D14),MONTH(Inputs!D14),1),DATE(2027,2,1)&lt;=DATE(YEAR(Inputs!E14),MONTH(Inputs!E14),1)),IF(Inputs!F14="Upfront",IF(DATE(2027,2,1)=DATE(YEAR(Inputs!D14),MONTH(Inputs!D14),1),Inputs!C14,0),Inputs!H14),0))</f>
        <v/>
      </c>
      <c r="P14" s="14" t="str">
        <f>IF(Inputs!B14="","",IF(AND(DATE(2027,3,1)&gt;=DATE(YEAR(Inputs!D14),MONTH(Inputs!D14),1),DATE(2027,3,1)&lt;=DATE(YEAR(Inputs!E14),MONTH(Inputs!E14),1)),IF(Inputs!F14="Upfront",IF(DATE(2027,3,1)=DATE(YEAR(Inputs!D14),MONTH(Inputs!D14),1),Inputs!C14,0),Inputs!H14),0))</f>
        <v/>
      </c>
      <c r="Q14" s="14" t="str">
        <f>IF(Inputs!B14="","",IF(AND(DATE(2027,4,1)&gt;=DATE(YEAR(Inputs!D14),MONTH(Inputs!D14),1),DATE(2027,4,1)&lt;=DATE(YEAR(Inputs!E14),MONTH(Inputs!E14),1)),IF(Inputs!F14="Upfront",IF(DATE(2027,4,1)=DATE(YEAR(Inputs!D14),MONTH(Inputs!D14),1),Inputs!C14,0),Inputs!H14),0))</f>
        <v/>
      </c>
      <c r="R14" s="14" t="str">
        <f>IF(Inputs!B14="","",IF(AND(DATE(2027,5,1)&gt;=DATE(YEAR(Inputs!D14),MONTH(Inputs!D14),1),DATE(2027,5,1)&lt;=DATE(YEAR(Inputs!E14),MONTH(Inputs!E14),1)),IF(Inputs!F14="Upfront",IF(DATE(2027,5,1)=DATE(YEAR(Inputs!D14),MONTH(Inputs!D14),1),Inputs!C14,0),Inputs!H14),0))</f>
        <v/>
      </c>
      <c r="S14" s="14" t="str">
        <f>IF(Inputs!B14="","",IF(AND(DATE(2027,6,1)&gt;=DATE(YEAR(Inputs!D14),MONTH(Inputs!D14),1),DATE(2027,6,1)&lt;=DATE(YEAR(Inputs!E14),MONTH(Inputs!E14),1)),IF(Inputs!F14="Upfront",IF(DATE(2027,6,1)=DATE(YEAR(Inputs!D14),MONTH(Inputs!D14),1),Inputs!C14,0),Inputs!H14),0))</f>
        <v/>
      </c>
      <c r="T14" s="14" t="str">
        <f>IF(Inputs!B14="","",IF(AND(DATE(2027,7,1)&gt;=DATE(YEAR(Inputs!D14),MONTH(Inputs!D14),1),DATE(2027,7,1)&lt;=DATE(YEAR(Inputs!E14),MONTH(Inputs!E14),1)),IF(Inputs!F14="Upfront",IF(DATE(2027,7,1)=DATE(YEAR(Inputs!D14),MONTH(Inputs!D14),1),Inputs!C14,0),Inputs!H14),0))</f>
        <v/>
      </c>
      <c r="U14" s="14" t="str">
        <f>IF(Inputs!B14="","",IF(AND(DATE(2027,8,1)&gt;=DATE(YEAR(Inputs!D14),MONTH(Inputs!D14),1),DATE(2027,8,1)&lt;=DATE(YEAR(Inputs!E14),MONTH(Inputs!E14),1)),IF(Inputs!F14="Upfront",IF(DATE(2027,8,1)=DATE(YEAR(Inputs!D14),MONTH(Inputs!D14),1),Inputs!C14,0),Inputs!H14),0))</f>
        <v/>
      </c>
      <c r="V14" s="14" t="str">
        <f>IF(Inputs!B14="","",IF(AND(DATE(2027,9,1)&gt;=DATE(YEAR(Inputs!D14),MONTH(Inputs!D14),1),DATE(2027,9,1)&lt;=DATE(YEAR(Inputs!E14),MONTH(Inputs!E14),1)),IF(Inputs!F14="Upfront",IF(DATE(2027,9,1)=DATE(YEAR(Inputs!D14),MONTH(Inputs!D14),1),Inputs!C14,0),Inputs!H14),0))</f>
        <v/>
      </c>
      <c r="W14" s="14" t="str">
        <f>IF(Inputs!B14="","",IF(AND(DATE(2027,10,1)&gt;=DATE(YEAR(Inputs!D14),MONTH(Inputs!D14),1),DATE(2027,10,1)&lt;=DATE(YEAR(Inputs!E14),MONTH(Inputs!E14),1)),IF(Inputs!F14="Upfront",IF(DATE(2027,10,1)=DATE(YEAR(Inputs!D14),MONTH(Inputs!D14),1),Inputs!C14,0),Inputs!H14),0))</f>
        <v/>
      </c>
      <c r="X14" s="14" t="str">
        <f>IF(Inputs!B14="","",IF(AND(DATE(2027,11,1)&gt;=DATE(YEAR(Inputs!D14),MONTH(Inputs!D14),1),DATE(2027,11,1)&lt;=DATE(YEAR(Inputs!E14),MONTH(Inputs!E14),1)),IF(Inputs!F14="Upfront",IF(DATE(2027,11,1)=DATE(YEAR(Inputs!D14),MONTH(Inputs!D14),1),Inputs!C14,0),Inputs!H14),0))</f>
        <v/>
      </c>
      <c r="Y14" s="14" t="str">
        <f>IF(Inputs!B14="","",IF(AND(DATE(2027,12,1)&gt;=DATE(YEAR(Inputs!D14),MONTH(Inputs!D14),1),DATE(2027,12,1)&lt;=DATE(YEAR(Inputs!E14),MONTH(Inputs!E14),1)),IF(Inputs!F14="Upfront",IF(DATE(2027,12,1)=DATE(YEAR(Inputs!D14),MONTH(Inputs!D14),1),Inputs!C14,0),Inputs!H14),0))</f>
        <v/>
      </c>
      <c r="Z14" s="15" t="str">
        <f t="shared" si="0"/>
        <v/>
      </c>
    </row>
    <row r="15" spans="1:26" x14ac:dyDescent="0.3">
      <c r="A15" s="13" t="str">
        <f>IF(Inputs!B15="","",Inputs!B15)</f>
        <v/>
      </c>
      <c r="B15" s="14" t="str">
        <f>IF(Inputs!B15="","",IF(AND(DATE(2026,1,1)&gt;=DATE(YEAR(Inputs!D15),MONTH(Inputs!D15),1),DATE(2026,1,1)&lt;=DATE(YEAR(Inputs!E15),MONTH(Inputs!E15),1)),IF(Inputs!F15="Upfront",IF(DATE(2026,1,1)=DATE(YEAR(Inputs!D15),MONTH(Inputs!D15),1),Inputs!C15,0),Inputs!H15),0))</f>
        <v/>
      </c>
      <c r="C15" s="14" t="str">
        <f>IF(Inputs!B15="","",IF(AND(DATE(2026,2,1)&gt;=DATE(YEAR(Inputs!D15),MONTH(Inputs!D15),1),DATE(2026,2,1)&lt;=DATE(YEAR(Inputs!E15),MONTH(Inputs!E15),1)),IF(Inputs!F15="Upfront",IF(DATE(2026,2,1)=DATE(YEAR(Inputs!D15),MONTH(Inputs!D15),1),Inputs!C15,0),Inputs!H15),0))</f>
        <v/>
      </c>
      <c r="D15" s="14" t="str">
        <f>IF(Inputs!B15="","",IF(AND(DATE(2026,3,1)&gt;=DATE(YEAR(Inputs!D15),MONTH(Inputs!D15),1),DATE(2026,3,1)&lt;=DATE(YEAR(Inputs!E15),MONTH(Inputs!E15),1)),IF(Inputs!F15="Upfront",IF(DATE(2026,3,1)=DATE(YEAR(Inputs!D15),MONTH(Inputs!D15),1),Inputs!C15,0),Inputs!H15),0))</f>
        <v/>
      </c>
      <c r="E15" s="14" t="str">
        <f>IF(Inputs!B15="","",IF(AND(DATE(2026,4,1)&gt;=DATE(YEAR(Inputs!D15),MONTH(Inputs!D15),1),DATE(2026,4,1)&lt;=DATE(YEAR(Inputs!E15),MONTH(Inputs!E15),1)),IF(Inputs!F15="Upfront",IF(DATE(2026,4,1)=DATE(YEAR(Inputs!D15),MONTH(Inputs!D15),1),Inputs!C15,0),Inputs!H15),0))</f>
        <v/>
      </c>
      <c r="F15" s="14" t="str">
        <f>IF(Inputs!B15="","",IF(AND(DATE(2026,5,1)&gt;=DATE(YEAR(Inputs!D15),MONTH(Inputs!D15),1),DATE(2026,5,1)&lt;=DATE(YEAR(Inputs!E15),MONTH(Inputs!E15),1)),IF(Inputs!F15="Upfront",IF(DATE(2026,5,1)=DATE(YEAR(Inputs!D15),MONTH(Inputs!D15),1),Inputs!C15,0),Inputs!H15),0))</f>
        <v/>
      </c>
      <c r="G15" s="14" t="str">
        <f>IF(Inputs!B15="","",IF(AND(DATE(2026,6,1)&gt;=DATE(YEAR(Inputs!D15),MONTH(Inputs!D15),1),DATE(2026,6,1)&lt;=DATE(YEAR(Inputs!E15),MONTH(Inputs!E15),1)),IF(Inputs!F15="Upfront",IF(DATE(2026,6,1)=DATE(YEAR(Inputs!D15),MONTH(Inputs!D15),1),Inputs!C15,0),Inputs!H15),0))</f>
        <v/>
      </c>
      <c r="H15" s="14" t="str">
        <f>IF(Inputs!B15="","",IF(AND(DATE(2026,7,1)&gt;=DATE(YEAR(Inputs!D15),MONTH(Inputs!D15),1),DATE(2026,7,1)&lt;=DATE(YEAR(Inputs!E15),MONTH(Inputs!E15),1)),IF(Inputs!F15="Upfront",IF(DATE(2026,7,1)=DATE(YEAR(Inputs!D15),MONTH(Inputs!D15),1),Inputs!C15,0),Inputs!H15),0))</f>
        <v/>
      </c>
      <c r="I15" s="14" t="str">
        <f>IF(Inputs!B15="","",IF(AND(DATE(2026,8,1)&gt;=DATE(YEAR(Inputs!D15),MONTH(Inputs!D15),1),DATE(2026,8,1)&lt;=DATE(YEAR(Inputs!E15),MONTH(Inputs!E15),1)),IF(Inputs!F15="Upfront",IF(DATE(2026,8,1)=DATE(YEAR(Inputs!D15),MONTH(Inputs!D15),1),Inputs!C15,0),Inputs!H15),0))</f>
        <v/>
      </c>
      <c r="J15" s="14" t="str">
        <f>IF(Inputs!B15="","",IF(AND(DATE(2026,9,1)&gt;=DATE(YEAR(Inputs!D15),MONTH(Inputs!D15),1),DATE(2026,9,1)&lt;=DATE(YEAR(Inputs!E15),MONTH(Inputs!E15),1)),IF(Inputs!F15="Upfront",IF(DATE(2026,9,1)=DATE(YEAR(Inputs!D15),MONTH(Inputs!D15),1),Inputs!C15,0),Inputs!H15),0))</f>
        <v/>
      </c>
      <c r="K15" s="14" t="str">
        <f>IF(Inputs!B15="","",IF(AND(DATE(2026,10,1)&gt;=DATE(YEAR(Inputs!D15),MONTH(Inputs!D15),1),DATE(2026,10,1)&lt;=DATE(YEAR(Inputs!E15),MONTH(Inputs!E15),1)),IF(Inputs!F15="Upfront",IF(DATE(2026,10,1)=DATE(YEAR(Inputs!D15),MONTH(Inputs!D15),1),Inputs!C15,0),Inputs!H15),0))</f>
        <v/>
      </c>
      <c r="L15" s="14" t="str">
        <f>IF(Inputs!B15="","",IF(AND(DATE(2026,11,1)&gt;=DATE(YEAR(Inputs!D15),MONTH(Inputs!D15),1),DATE(2026,11,1)&lt;=DATE(YEAR(Inputs!E15),MONTH(Inputs!E15),1)),IF(Inputs!F15="Upfront",IF(DATE(2026,11,1)=DATE(YEAR(Inputs!D15),MONTH(Inputs!D15),1),Inputs!C15,0),Inputs!H15),0))</f>
        <v/>
      </c>
      <c r="M15" s="14" t="str">
        <f>IF(Inputs!B15="","",IF(AND(DATE(2026,12,1)&gt;=DATE(YEAR(Inputs!D15),MONTH(Inputs!D15),1),DATE(2026,12,1)&lt;=DATE(YEAR(Inputs!E15),MONTH(Inputs!E15),1)),IF(Inputs!F15="Upfront",IF(DATE(2026,12,1)=DATE(YEAR(Inputs!D15),MONTH(Inputs!D15),1),Inputs!C15,0),Inputs!H15),0))</f>
        <v/>
      </c>
      <c r="N15" s="14" t="str">
        <f>IF(Inputs!B15="","",IF(AND(DATE(2027,1,1)&gt;=DATE(YEAR(Inputs!D15),MONTH(Inputs!D15),1),DATE(2027,1,1)&lt;=DATE(YEAR(Inputs!E15),MONTH(Inputs!E15),1)),IF(Inputs!F15="Upfront",IF(DATE(2027,1,1)=DATE(YEAR(Inputs!D15),MONTH(Inputs!D15),1),Inputs!C15,0),Inputs!H15),0))</f>
        <v/>
      </c>
      <c r="O15" s="14" t="str">
        <f>IF(Inputs!B15="","",IF(AND(DATE(2027,2,1)&gt;=DATE(YEAR(Inputs!D15),MONTH(Inputs!D15),1),DATE(2027,2,1)&lt;=DATE(YEAR(Inputs!E15),MONTH(Inputs!E15),1)),IF(Inputs!F15="Upfront",IF(DATE(2027,2,1)=DATE(YEAR(Inputs!D15),MONTH(Inputs!D15),1),Inputs!C15,0),Inputs!H15),0))</f>
        <v/>
      </c>
      <c r="P15" s="14" t="str">
        <f>IF(Inputs!B15="","",IF(AND(DATE(2027,3,1)&gt;=DATE(YEAR(Inputs!D15),MONTH(Inputs!D15),1),DATE(2027,3,1)&lt;=DATE(YEAR(Inputs!E15),MONTH(Inputs!E15),1)),IF(Inputs!F15="Upfront",IF(DATE(2027,3,1)=DATE(YEAR(Inputs!D15),MONTH(Inputs!D15),1),Inputs!C15,0),Inputs!H15),0))</f>
        <v/>
      </c>
      <c r="Q15" s="14" t="str">
        <f>IF(Inputs!B15="","",IF(AND(DATE(2027,4,1)&gt;=DATE(YEAR(Inputs!D15),MONTH(Inputs!D15),1),DATE(2027,4,1)&lt;=DATE(YEAR(Inputs!E15),MONTH(Inputs!E15),1)),IF(Inputs!F15="Upfront",IF(DATE(2027,4,1)=DATE(YEAR(Inputs!D15),MONTH(Inputs!D15),1),Inputs!C15,0),Inputs!H15),0))</f>
        <v/>
      </c>
      <c r="R15" s="14" t="str">
        <f>IF(Inputs!B15="","",IF(AND(DATE(2027,5,1)&gt;=DATE(YEAR(Inputs!D15),MONTH(Inputs!D15),1),DATE(2027,5,1)&lt;=DATE(YEAR(Inputs!E15),MONTH(Inputs!E15),1)),IF(Inputs!F15="Upfront",IF(DATE(2027,5,1)=DATE(YEAR(Inputs!D15),MONTH(Inputs!D15),1),Inputs!C15,0),Inputs!H15),0))</f>
        <v/>
      </c>
      <c r="S15" s="14" t="str">
        <f>IF(Inputs!B15="","",IF(AND(DATE(2027,6,1)&gt;=DATE(YEAR(Inputs!D15),MONTH(Inputs!D15),1),DATE(2027,6,1)&lt;=DATE(YEAR(Inputs!E15),MONTH(Inputs!E15),1)),IF(Inputs!F15="Upfront",IF(DATE(2027,6,1)=DATE(YEAR(Inputs!D15),MONTH(Inputs!D15),1),Inputs!C15,0),Inputs!H15),0))</f>
        <v/>
      </c>
      <c r="T15" s="14" t="str">
        <f>IF(Inputs!B15="","",IF(AND(DATE(2027,7,1)&gt;=DATE(YEAR(Inputs!D15),MONTH(Inputs!D15),1),DATE(2027,7,1)&lt;=DATE(YEAR(Inputs!E15),MONTH(Inputs!E15),1)),IF(Inputs!F15="Upfront",IF(DATE(2027,7,1)=DATE(YEAR(Inputs!D15),MONTH(Inputs!D15),1),Inputs!C15,0),Inputs!H15),0))</f>
        <v/>
      </c>
      <c r="U15" s="14" t="str">
        <f>IF(Inputs!B15="","",IF(AND(DATE(2027,8,1)&gt;=DATE(YEAR(Inputs!D15),MONTH(Inputs!D15),1),DATE(2027,8,1)&lt;=DATE(YEAR(Inputs!E15),MONTH(Inputs!E15),1)),IF(Inputs!F15="Upfront",IF(DATE(2027,8,1)=DATE(YEAR(Inputs!D15),MONTH(Inputs!D15),1),Inputs!C15,0),Inputs!H15),0))</f>
        <v/>
      </c>
      <c r="V15" s="14" t="str">
        <f>IF(Inputs!B15="","",IF(AND(DATE(2027,9,1)&gt;=DATE(YEAR(Inputs!D15),MONTH(Inputs!D15),1),DATE(2027,9,1)&lt;=DATE(YEAR(Inputs!E15),MONTH(Inputs!E15),1)),IF(Inputs!F15="Upfront",IF(DATE(2027,9,1)=DATE(YEAR(Inputs!D15),MONTH(Inputs!D15),1),Inputs!C15,0),Inputs!H15),0))</f>
        <v/>
      </c>
      <c r="W15" s="14" t="str">
        <f>IF(Inputs!B15="","",IF(AND(DATE(2027,10,1)&gt;=DATE(YEAR(Inputs!D15),MONTH(Inputs!D15),1),DATE(2027,10,1)&lt;=DATE(YEAR(Inputs!E15),MONTH(Inputs!E15),1)),IF(Inputs!F15="Upfront",IF(DATE(2027,10,1)=DATE(YEAR(Inputs!D15),MONTH(Inputs!D15),1),Inputs!C15,0),Inputs!H15),0))</f>
        <v/>
      </c>
      <c r="X15" s="14" t="str">
        <f>IF(Inputs!B15="","",IF(AND(DATE(2027,11,1)&gt;=DATE(YEAR(Inputs!D15),MONTH(Inputs!D15),1),DATE(2027,11,1)&lt;=DATE(YEAR(Inputs!E15),MONTH(Inputs!E15),1)),IF(Inputs!F15="Upfront",IF(DATE(2027,11,1)=DATE(YEAR(Inputs!D15),MONTH(Inputs!D15),1),Inputs!C15,0),Inputs!H15),0))</f>
        <v/>
      </c>
      <c r="Y15" s="14" t="str">
        <f>IF(Inputs!B15="","",IF(AND(DATE(2027,12,1)&gt;=DATE(YEAR(Inputs!D15),MONTH(Inputs!D15),1),DATE(2027,12,1)&lt;=DATE(YEAR(Inputs!E15),MONTH(Inputs!E15),1)),IF(Inputs!F15="Upfront",IF(DATE(2027,12,1)=DATE(YEAR(Inputs!D15),MONTH(Inputs!D15),1),Inputs!C15,0),Inputs!H15),0))</f>
        <v/>
      </c>
      <c r="Z15" s="15" t="str">
        <f t="shared" si="0"/>
        <v/>
      </c>
    </row>
    <row r="16" spans="1:26" x14ac:dyDescent="0.3">
      <c r="A16" s="13" t="str">
        <f>IF(Inputs!B16="","",Inputs!B16)</f>
        <v/>
      </c>
      <c r="B16" s="14" t="str">
        <f>IF(Inputs!B16="","",IF(AND(DATE(2026,1,1)&gt;=DATE(YEAR(Inputs!D16),MONTH(Inputs!D16),1),DATE(2026,1,1)&lt;=DATE(YEAR(Inputs!E16),MONTH(Inputs!E16),1)),IF(Inputs!F16="Upfront",IF(DATE(2026,1,1)=DATE(YEAR(Inputs!D16),MONTH(Inputs!D16),1),Inputs!C16,0),Inputs!H16),0))</f>
        <v/>
      </c>
      <c r="C16" s="14" t="str">
        <f>IF(Inputs!B16="","",IF(AND(DATE(2026,2,1)&gt;=DATE(YEAR(Inputs!D16),MONTH(Inputs!D16),1),DATE(2026,2,1)&lt;=DATE(YEAR(Inputs!E16),MONTH(Inputs!E16),1)),IF(Inputs!F16="Upfront",IF(DATE(2026,2,1)=DATE(YEAR(Inputs!D16),MONTH(Inputs!D16),1),Inputs!C16,0),Inputs!H16),0))</f>
        <v/>
      </c>
      <c r="D16" s="14" t="str">
        <f>IF(Inputs!B16="","",IF(AND(DATE(2026,3,1)&gt;=DATE(YEAR(Inputs!D16),MONTH(Inputs!D16),1),DATE(2026,3,1)&lt;=DATE(YEAR(Inputs!E16),MONTH(Inputs!E16),1)),IF(Inputs!F16="Upfront",IF(DATE(2026,3,1)=DATE(YEAR(Inputs!D16),MONTH(Inputs!D16),1),Inputs!C16,0),Inputs!H16),0))</f>
        <v/>
      </c>
      <c r="E16" s="14" t="str">
        <f>IF(Inputs!B16="","",IF(AND(DATE(2026,4,1)&gt;=DATE(YEAR(Inputs!D16),MONTH(Inputs!D16),1),DATE(2026,4,1)&lt;=DATE(YEAR(Inputs!E16),MONTH(Inputs!E16),1)),IF(Inputs!F16="Upfront",IF(DATE(2026,4,1)=DATE(YEAR(Inputs!D16),MONTH(Inputs!D16),1),Inputs!C16,0),Inputs!H16),0))</f>
        <v/>
      </c>
      <c r="F16" s="14" t="str">
        <f>IF(Inputs!B16="","",IF(AND(DATE(2026,5,1)&gt;=DATE(YEAR(Inputs!D16),MONTH(Inputs!D16),1),DATE(2026,5,1)&lt;=DATE(YEAR(Inputs!E16),MONTH(Inputs!E16),1)),IF(Inputs!F16="Upfront",IF(DATE(2026,5,1)=DATE(YEAR(Inputs!D16),MONTH(Inputs!D16),1),Inputs!C16,0),Inputs!H16),0))</f>
        <v/>
      </c>
      <c r="G16" s="14" t="str">
        <f>IF(Inputs!B16="","",IF(AND(DATE(2026,6,1)&gt;=DATE(YEAR(Inputs!D16),MONTH(Inputs!D16),1),DATE(2026,6,1)&lt;=DATE(YEAR(Inputs!E16),MONTH(Inputs!E16),1)),IF(Inputs!F16="Upfront",IF(DATE(2026,6,1)=DATE(YEAR(Inputs!D16),MONTH(Inputs!D16),1),Inputs!C16,0),Inputs!H16),0))</f>
        <v/>
      </c>
      <c r="H16" s="14" t="str">
        <f>IF(Inputs!B16="","",IF(AND(DATE(2026,7,1)&gt;=DATE(YEAR(Inputs!D16),MONTH(Inputs!D16),1),DATE(2026,7,1)&lt;=DATE(YEAR(Inputs!E16),MONTH(Inputs!E16),1)),IF(Inputs!F16="Upfront",IF(DATE(2026,7,1)=DATE(YEAR(Inputs!D16),MONTH(Inputs!D16),1),Inputs!C16,0),Inputs!H16),0))</f>
        <v/>
      </c>
      <c r="I16" s="14" t="str">
        <f>IF(Inputs!B16="","",IF(AND(DATE(2026,8,1)&gt;=DATE(YEAR(Inputs!D16),MONTH(Inputs!D16),1),DATE(2026,8,1)&lt;=DATE(YEAR(Inputs!E16),MONTH(Inputs!E16),1)),IF(Inputs!F16="Upfront",IF(DATE(2026,8,1)=DATE(YEAR(Inputs!D16),MONTH(Inputs!D16),1),Inputs!C16,0),Inputs!H16),0))</f>
        <v/>
      </c>
      <c r="J16" s="14" t="str">
        <f>IF(Inputs!B16="","",IF(AND(DATE(2026,9,1)&gt;=DATE(YEAR(Inputs!D16),MONTH(Inputs!D16),1),DATE(2026,9,1)&lt;=DATE(YEAR(Inputs!E16),MONTH(Inputs!E16),1)),IF(Inputs!F16="Upfront",IF(DATE(2026,9,1)=DATE(YEAR(Inputs!D16),MONTH(Inputs!D16),1),Inputs!C16,0),Inputs!H16),0))</f>
        <v/>
      </c>
      <c r="K16" s="14" t="str">
        <f>IF(Inputs!B16="","",IF(AND(DATE(2026,10,1)&gt;=DATE(YEAR(Inputs!D16),MONTH(Inputs!D16),1),DATE(2026,10,1)&lt;=DATE(YEAR(Inputs!E16),MONTH(Inputs!E16),1)),IF(Inputs!F16="Upfront",IF(DATE(2026,10,1)=DATE(YEAR(Inputs!D16),MONTH(Inputs!D16),1),Inputs!C16,0),Inputs!H16),0))</f>
        <v/>
      </c>
      <c r="L16" s="14" t="str">
        <f>IF(Inputs!B16="","",IF(AND(DATE(2026,11,1)&gt;=DATE(YEAR(Inputs!D16),MONTH(Inputs!D16),1),DATE(2026,11,1)&lt;=DATE(YEAR(Inputs!E16),MONTH(Inputs!E16),1)),IF(Inputs!F16="Upfront",IF(DATE(2026,11,1)=DATE(YEAR(Inputs!D16),MONTH(Inputs!D16),1),Inputs!C16,0),Inputs!H16),0))</f>
        <v/>
      </c>
      <c r="M16" s="14" t="str">
        <f>IF(Inputs!B16="","",IF(AND(DATE(2026,12,1)&gt;=DATE(YEAR(Inputs!D16),MONTH(Inputs!D16),1),DATE(2026,12,1)&lt;=DATE(YEAR(Inputs!E16),MONTH(Inputs!E16),1)),IF(Inputs!F16="Upfront",IF(DATE(2026,12,1)=DATE(YEAR(Inputs!D16),MONTH(Inputs!D16),1),Inputs!C16,0),Inputs!H16),0))</f>
        <v/>
      </c>
      <c r="N16" s="14" t="str">
        <f>IF(Inputs!B16="","",IF(AND(DATE(2027,1,1)&gt;=DATE(YEAR(Inputs!D16),MONTH(Inputs!D16),1),DATE(2027,1,1)&lt;=DATE(YEAR(Inputs!E16),MONTH(Inputs!E16),1)),IF(Inputs!F16="Upfront",IF(DATE(2027,1,1)=DATE(YEAR(Inputs!D16),MONTH(Inputs!D16),1),Inputs!C16,0),Inputs!H16),0))</f>
        <v/>
      </c>
      <c r="O16" s="14" t="str">
        <f>IF(Inputs!B16="","",IF(AND(DATE(2027,2,1)&gt;=DATE(YEAR(Inputs!D16),MONTH(Inputs!D16),1),DATE(2027,2,1)&lt;=DATE(YEAR(Inputs!E16),MONTH(Inputs!E16),1)),IF(Inputs!F16="Upfront",IF(DATE(2027,2,1)=DATE(YEAR(Inputs!D16),MONTH(Inputs!D16),1),Inputs!C16,0),Inputs!H16),0))</f>
        <v/>
      </c>
      <c r="P16" s="14" t="str">
        <f>IF(Inputs!B16="","",IF(AND(DATE(2027,3,1)&gt;=DATE(YEAR(Inputs!D16),MONTH(Inputs!D16),1),DATE(2027,3,1)&lt;=DATE(YEAR(Inputs!E16),MONTH(Inputs!E16),1)),IF(Inputs!F16="Upfront",IF(DATE(2027,3,1)=DATE(YEAR(Inputs!D16),MONTH(Inputs!D16),1),Inputs!C16,0),Inputs!H16),0))</f>
        <v/>
      </c>
      <c r="Q16" s="14" t="str">
        <f>IF(Inputs!B16="","",IF(AND(DATE(2027,4,1)&gt;=DATE(YEAR(Inputs!D16),MONTH(Inputs!D16),1),DATE(2027,4,1)&lt;=DATE(YEAR(Inputs!E16),MONTH(Inputs!E16),1)),IF(Inputs!F16="Upfront",IF(DATE(2027,4,1)=DATE(YEAR(Inputs!D16),MONTH(Inputs!D16),1),Inputs!C16,0),Inputs!H16),0))</f>
        <v/>
      </c>
      <c r="R16" s="14" t="str">
        <f>IF(Inputs!B16="","",IF(AND(DATE(2027,5,1)&gt;=DATE(YEAR(Inputs!D16),MONTH(Inputs!D16),1),DATE(2027,5,1)&lt;=DATE(YEAR(Inputs!E16),MONTH(Inputs!E16),1)),IF(Inputs!F16="Upfront",IF(DATE(2027,5,1)=DATE(YEAR(Inputs!D16),MONTH(Inputs!D16),1),Inputs!C16,0),Inputs!H16),0))</f>
        <v/>
      </c>
      <c r="S16" s="14" t="str">
        <f>IF(Inputs!B16="","",IF(AND(DATE(2027,6,1)&gt;=DATE(YEAR(Inputs!D16),MONTH(Inputs!D16),1),DATE(2027,6,1)&lt;=DATE(YEAR(Inputs!E16),MONTH(Inputs!E16),1)),IF(Inputs!F16="Upfront",IF(DATE(2027,6,1)=DATE(YEAR(Inputs!D16),MONTH(Inputs!D16),1),Inputs!C16,0),Inputs!H16),0))</f>
        <v/>
      </c>
      <c r="T16" s="14" t="str">
        <f>IF(Inputs!B16="","",IF(AND(DATE(2027,7,1)&gt;=DATE(YEAR(Inputs!D16),MONTH(Inputs!D16),1),DATE(2027,7,1)&lt;=DATE(YEAR(Inputs!E16),MONTH(Inputs!E16),1)),IF(Inputs!F16="Upfront",IF(DATE(2027,7,1)=DATE(YEAR(Inputs!D16),MONTH(Inputs!D16),1),Inputs!C16,0),Inputs!H16),0))</f>
        <v/>
      </c>
      <c r="U16" s="14" t="str">
        <f>IF(Inputs!B16="","",IF(AND(DATE(2027,8,1)&gt;=DATE(YEAR(Inputs!D16),MONTH(Inputs!D16),1),DATE(2027,8,1)&lt;=DATE(YEAR(Inputs!E16),MONTH(Inputs!E16),1)),IF(Inputs!F16="Upfront",IF(DATE(2027,8,1)=DATE(YEAR(Inputs!D16),MONTH(Inputs!D16),1),Inputs!C16,0),Inputs!H16),0))</f>
        <v/>
      </c>
      <c r="V16" s="14" t="str">
        <f>IF(Inputs!B16="","",IF(AND(DATE(2027,9,1)&gt;=DATE(YEAR(Inputs!D16),MONTH(Inputs!D16),1),DATE(2027,9,1)&lt;=DATE(YEAR(Inputs!E16),MONTH(Inputs!E16),1)),IF(Inputs!F16="Upfront",IF(DATE(2027,9,1)=DATE(YEAR(Inputs!D16),MONTH(Inputs!D16),1),Inputs!C16,0),Inputs!H16),0))</f>
        <v/>
      </c>
      <c r="W16" s="14" t="str">
        <f>IF(Inputs!B16="","",IF(AND(DATE(2027,10,1)&gt;=DATE(YEAR(Inputs!D16),MONTH(Inputs!D16),1),DATE(2027,10,1)&lt;=DATE(YEAR(Inputs!E16),MONTH(Inputs!E16),1)),IF(Inputs!F16="Upfront",IF(DATE(2027,10,1)=DATE(YEAR(Inputs!D16),MONTH(Inputs!D16),1),Inputs!C16,0),Inputs!H16),0))</f>
        <v/>
      </c>
      <c r="X16" s="14" t="str">
        <f>IF(Inputs!B16="","",IF(AND(DATE(2027,11,1)&gt;=DATE(YEAR(Inputs!D16),MONTH(Inputs!D16),1),DATE(2027,11,1)&lt;=DATE(YEAR(Inputs!E16),MONTH(Inputs!E16),1)),IF(Inputs!F16="Upfront",IF(DATE(2027,11,1)=DATE(YEAR(Inputs!D16),MONTH(Inputs!D16),1),Inputs!C16,0),Inputs!H16),0))</f>
        <v/>
      </c>
      <c r="Y16" s="14" t="str">
        <f>IF(Inputs!B16="","",IF(AND(DATE(2027,12,1)&gt;=DATE(YEAR(Inputs!D16),MONTH(Inputs!D16),1),DATE(2027,12,1)&lt;=DATE(YEAR(Inputs!E16),MONTH(Inputs!E16),1)),IF(Inputs!F16="Upfront",IF(DATE(2027,12,1)=DATE(YEAR(Inputs!D16),MONTH(Inputs!D16),1),Inputs!C16,0),Inputs!H16),0))</f>
        <v/>
      </c>
      <c r="Z16" s="15" t="str">
        <f t="shared" si="0"/>
        <v/>
      </c>
    </row>
    <row r="17" spans="1:26" x14ac:dyDescent="0.3">
      <c r="A17" s="13" t="str">
        <f>IF(Inputs!B17="","",Inputs!B17)</f>
        <v/>
      </c>
      <c r="B17" s="14" t="str">
        <f>IF(Inputs!B17="","",IF(AND(DATE(2026,1,1)&gt;=DATE(YEAR(Inputs!D17),MONTH(Inputs!D17),1),DATE(2026,1,1)&lt;=DATE(YEAR(Inputs!E17),MONTH(Inputs!E17),1)),IF(Inputs!F17="Upfront",IF(DATE(2026,1,1)=DATE(YEAR(Inputs!D17),MONTH(Inputs!D17),1),Inputs!C17,0),Inputs!H17),0))</f>
        <v/>
      </c>
      <c r="C17" s="14" t="str">
        <f>IF(Inputs!B17="","",IF(AND(DATE(2026,2,1)&gt;=DATE(YEAR(Inputs!D17),MONTH(Inputs!D17),1),DATE(2026,2,1)&lt;=DATE(YEAR(Inputs!E17),MONTH(Inputs!E17),1)),IF(Inputs!F17="Upfront",IF(DATE(2026,2,1)=DATE(YEAR(Inputs!D17),MONTH(Inputs!D17),1),Inputs!C17,0),Inputs!H17),0))</f>
        <v/>
      </c>
      <c r="D17" s="14" t="str">
        <f>IF(Inputs!B17="","",IF(AND(DATE(2026,3,1)&gt;=DATE(YEAR(Inputs!D17),MONTH(Inputs!D17),1),DATE(2026,3,1)&lt;=DATE(YEAR(Inputs!E17),MONTH(Inputs!E17),1)),IF(Inputs!F17="Upfront",IF(DATE(2026,3,1)=DATE(YEAR(Inputs!D17),MONTH(Inputs!D17),1),Inputs!C17,0),Inputs!H17),0))</f>
        <v/>
      </c>
      <c r="E17" s="14" t="str">
        <f>IF(Inputs!B17="","",IF(AND(DATE(2026,4,1)&gt;=DATE(YEAR(Inputs!D17),MONTH(Inputs!D17),1),DATE(2026,4,1)&lt;=DATE(YEAR(Inputs!E17),MONTH(Inputs!E17),1)),IF(Inputs!F17="Upfront",IF(DATE(2026,4,1)=DATE(YEAR(Inputs!D17),MONTH(Inputs!D17),1),Inputs!C17,0),Inputs!H17),0))</f>
        <v/>
      </c>
      <c r="F17" s="14" t="str">
        <f>IF(Inputs!B17="","",IF(AND(DATE(2026,5,1)&gt;=DATE(YEAR(Inputs!D17),MONTH(Inputs!D17),1),DATE(2026,5,1)&lt;=DATE(YEAR(Inputs!E17),MONTH(Inputs!E17),1)),IF(Inputs!F17="Upfront",IF(DATE(2026,5,1)=DATE(YEAR(Inputs!D17),MONTH(Inputs!D17),1),Inputs!C17,0),Inputs!H17),0))</f>
        <v/>
      </c>
      <c r="G17" s="14" t="str">
        <f>IF(Inputs!B17="","",IF(AND(DATE(2026,6,1)&gt;=DATE(YEAR(Inputs!D17),MONTH(Inputs!D17),1),DATE(2026,6,1)&lt;=DATE(YEAR(Inputs!E17),MONTH(Inputs!E17),1)),IF(Inputs!F17="Upfront",IF(DATE(2026,6,1)=DATE(YEAR(Inputs!D17),MONTH(Inputs!D17),1),Inputs!C17,0),Inputs!H17),0))</f>
        <v/>
      </c>
      <c r="H17" s="14" t="str">
        <f>IF(Inputs!B17="","",IF(AND(DATE(2026,7,1)&gt;=DATE(YEAR(Inputs!D17),MONTH(Inputs!D17),1),DATE(2026,7,1)&lt;=DATE(YEAR(Inputs!E17),MONTH(Inputs!E17),1)),IF(Inputs!F17="Upfront",IF(DATE(2026,7,1)=DATE(YEAR(Inputs!D17),MONTH(Inputs!D17),1),Inputs!C17,0),Inputs!H17),0))</f>
        <v/>
      </c>
      <c r="I17" s="14" t="str">
        <f>IF(Inputs!B17="","",IF(AND(DATE(2026,8,1)&gt;=DATE(YEAR(Inputs!D17),MONTH(Inputs!D17),1),DATE(2026,8,1)&lt;=DATE(YEAR(Inputs!E17),MONTH(Inputs!E17),1)),IF(Inputs!F17="Upfront",IF(DATE(2026,8,1)=DATE(YEAR(Inputs!D17),MONTH(Inputs!D17),1),Inputs!C17,0),Inputs!H17),0))</f>
        <v/>
      </c>
      <c r="J17" s="14" t="str">
        <f>IF(Inputs!B17="","",IF(AND(DATE(2026,9,1)&gt;=DATE(YEAR(Inputs!D17),MONTH(Inputs!D17),1),DATE(2026,9,1)&lt;=DATE(YEAR(Inputs!E17),MONTH(Inputs!E17),1)),IF(Inputs!F17="Upfront",IF(DATE(2026,9,1)=DATE(YEAR(Inputs!D17),MONTH(Inputs!D17),1),Inputs!C17,0),Inputs!H17),0))</f>
        <v/>
      </c>
      <c r="K17" s="14" t="str">
        <f>IF(Inputs!B17="","",IF(AND(DATE(2026,10,1)&gt;=DATE(YEAR(Inputs!D17),MONTH(Inputs!D17),1),DATE(2026,10,1)&lt;=DATE(YEAR(Inputs!E17),MONTH(Inputs!E17),1)),IF(Inputs!F17="Upfront",IF(DATE(2026,10,1)=DATE(YEAR(Inputs!D17),MONTH(Inputs!D17),1),Inputs!C17,0),Inputs!H17),0))</f>
        <v/>
      </c>
      <c r="L17" s="14" t="str">
        <f>IF(Inputs!B17="","",IF(AND(DATE(2026,11,1)&gt;=DATE(YEAR(Inputs!D17),MONTH(Inputs!D17),1),DATE(2026,11,1)&lt;=DATE(YEAR(Inputs!E17),MONTH(Inputs!E17),1)),IF(Inputs!F17="Upfront",IF(DATE(2026,11,1)=DATE(YEAR(Inputs!D17),MONTH(Inputs!D17),1),Inputs!C17,0),Inputs!H17),0))</f>
        <v/>
      </c>
      <c r="M17" s="14" t="str">
        <f>IF(Inputs!B17="","",IF(AND(DATE(2026,12,1)&gt;=DATE(YEAR(Inputs!D17),MONTH(Inputs!D17),1),DATE(2026,12,1)&lt;=DATE(YEAR(Inputs!E17),MONTH(Inputs!E17),1)),IF(Inputs!F17="Upfront",IF(DATE(2026,12,1)=DATE(YEAR(Inputs!D17),MONTH(Inputs!D17),1),Inputs!C17,0),Inputs!H17),0))</f>
        <v/>
      </c>
      <c r="N17" s="14" t="str">
        <f>IF(Inputs!B17="","",IF(AND(DATE(2027,1,1)&gt;=DATE(YEAR(Inputs!D17),MONTH(Inputs!D17),1),DATE(2027,1,1)&lt;=DATE(YEAR(Inputs!E17),MONTH(Inputs!E17),1)),IF(Inputs!F17="Upfront",IF(DATE(2027,1,1)=DATE(YEAR(Inputs!D17),MONTH(Inputs!D17),1),Inputs!C17,0),Inputs!H17),0))</f>
        <v/>
      </c>
      <c r="O17" s="14" t="str">
        <f>IF(Inputs!B17="","",IF(AND(DATE(2027,2,1)&gt;=DATE(YEAR(Inputs!D17),MONTH(Inputs!D17),1),DATE(2027,2,1)&lt;=DATE(YEAR(Inputs!E17),MONTH(Inputs!E17),1)),IF(Inputs!F17="Upfront",IF(DATE(2027,2,1)=DATE(YEAR(Inputs!D17),MONTH(Inputs!D17),1),Inputs!C17,0),Inputs!H17),0))</f>
        <v/>
      </c>
      <c r="P17" s="14" t="str">
        <f>IF(Inputs!B17="","",IF(AND(DATE(2027,3,1)&gt;=DATE(YEAR(Inputs!D17),MONTH(Inputs!D17),1),DATE(2027,3,1)&lt;=DATE(YEAR(Inputs!E17),MONTH(Inputs!E17),1)),IF(Inputs!F17="Upfront",IF(DATE(2027,3,1)=DATE(YEAR(Inputs!D17),MONTH(Inputs!D17),1),Inputs!C17,0),Inputs!H17),0))</f>
        <v/>
      </c>
      <c r="Q17" s="14" t="str">
        <f>IF(Inputs!B17="","",IF(AND(DATE(2027,4,1)&gt;=DATE(YEAR(Inputs!D17),MONTH(Inputs!D17),1),DATE(2027,4,1)&lt;=DATE(YEAR(Inputs!E17),MONTH(Inputs!E17),1)),IF(Inputs!F17="Upfront",IF(DATE(2027,4,1)=DATE(YEAR(Inputs!D17),MONTH(Inputs!D17),1),Inputs!C17,0),Inputs!H17),0))</f>
        <v/>
      </c>
      <c r="R17" s="14" t="str">
        <f>IF(Inputs!B17="","",IF(AND(DATE(2027,5,1)&gt;=DATE(YEAR(Inputs!D17),MONTH(Inputs!D17),1),DATE(2027,5,1)&lt;=DATE(YEAR(Inputs!E17),MONTH(Inputs!E17),1)),IF(Inputs!F17="Upfront",IF(DATE(2027,5,1)=DATE(YEAR(Inputs!D17),MONTH(Inputs!D17),1),Inputs!C17,0),Inputs!H17),0))</f>
        <v/>
      </c>
      <c r="S17" s="14" t="str">
        <f>IF(Inputs!B17="","",IF(AND(DATE(2027,6,1)&gt;=DATE(YEAR(Inputs!D17),MONTH(Inputs!D17),1),DATE(2027,6,1)&lt;=DATE(YEAR(Inputs!E17),MONTH(Inputs!E17),1)),IF(Inputs!F17="Upfront",IF(DATE(2027,6,1)=DATE(YEAR(Inputs!D17),MONTH(Inputs!D17),1),Inputs!C17,0),Inputs!H17),0))</f>
        <v/>
      </c>
      <c r="T17" s="14" t="str">
        <f>IF(Inputs!B17="","",IF(AND(DATE(2027,7,1)&gt;=DATE(YEAR(Inputs!D17),MONTH(Inputs!D17),1),DATE(2027,7,1)&lt;=DATE(YEAR(Inputs!E17),MONTH(Inputs!E17),1)),IF(Inputs!F17="Upfront",IF(DATE(2027,7,1)=DATE(YEAR(Inputs!D17),MONTH(Inputs!D17),1),Inputs!C17,0),Inputs!H17),0))</f>
        <v/>
      </c>
      <c r="U17" s="14" t="str">
        <f>IF(Inputs!B17="","",IF(AND(DATE(2027,8,1)&gt;=DATE(YEAR(Inputs!D17),MONTH(Inputs!D17),1),DATE(2027,8,1)&lt;=DATE(YEAR(Inputs!E17),MONTH(Inputs!E17),1)),IF(Inputs!F17="Upfront",IF(DATE(2027,8,1)=DATE(YEAR(Inputs!D17),MONTH(Inputs!D17),1),Inputs!C17,0),Inputs!H17),0))</f>
        <v/>
      </c>
      <c r="V17" s="14" t="str">
        <f>IF(Inputs!B17="","",IF(AND(DATE(2027,9,1)&gt;=DATE(YEAR(Inputs!D17),MONTH(Inputs!D17),1),DATE(2027,9,1)&lt;=DATE(YEAR(Inputs!E17),MONTH(Inputs!E17),1)),IF(Inputs!F17="Upfront",IF(DATE(2027,9,1)=DATE(YEAR(Inputs!D17),MONTH(Inputs!D17),1),Inputs!C17,0),Inputs!H17),0))</f>
        <v/>
      </c>
      <c r="W17" s="14" t="str">
        <f>IF(Inputs!B17="","",IF(AND(DATE(2027,10,1)&gt;=DATE(YEAR(Inputs!D17),MONTH(Inputs!D17),1),DATE(2027,10,1)&lt;=DATE(YEAR(Inputs!E17),MONTH(Inputs!E17),1)),IF(Inputs!F17="Upfront",IF(DATE(2027,10,1)=DATE(YEAR(Inputs!D17),MONTH(Inputs!D17),1),Inputs!C17,0),Inputs!H17),0))</f>
        <v/>
      </c>
      <c r="X17" s="14" t="str">
        <f>IF(Inputs!B17="","",IF(AND(DATE(2027,11,1)&gt;=DATE(YEAR(Inputs!D17),MONTH(Inputs!D17),1),DATE(2027,11,1)&lt;=DATE(YEAR(Inputs!E17),MONTH(Inputs!E17),1)),IF(Inputs!F17="Upfront",IF(DATE(2027,11,1)=DATE(YEAR(Inputs!D17),MONTH(Inputs!D17),1),Inputs!C17,0),Inputs!H17),0))</f>
        <v/>
      </c>
      <c r="Y17" s="14" t="str">
        <f>IF(Inputs!B17="","",IF(AND(DATE(2027,12,1)&gt;=DATE(YEAR(Inputs!D17),MONTH(Inputs!D17),1),DATE(2027,12,1)&lt;=DATE(YEAR(Inputs!E17),MONTH(Inputs!E17),1)),IF(Inputs!F17="Upfront",IF(DATE(2027,12,1)=DATE(YEAR(Inputs!D17),MONTH(Inputs!D17),1),Inputs!C17,0),Inputs!H17),0))</f>
        <v/>
      </c>
      <c r="Z17" s="15" t="str">
        <f t="shared" si="0"/>
        <v/>
      </c>
    </row>
    <row r="18" spans="1:26" x14ac:dyDescent="0.3">
      <c r="A18" s="13" t="str">
        <f>IF(Inputs!B18="","",Inputs!B18)</f>
        <v/>
      </c>
      <c r="B18" s="14" t="str">
        <f>IF(Inputs!B18="","",IF(AND(DATE(2026,1,1)&gt;=DATE(YEAR(Inputs!D18),MONTH(Inputs!D18),1),DATE(2026,1,1)&lt;=DATE(YEAR(Inputs!E18),MONTH(Inputs!E18),1)),IF(Inputs!F18="Upfront",IF(DATE(2026,1,1)=DATE(YEAR(Inputs!D18),MONTH(Inputs!D18),1),Inputs!C18,0),Inputs!H18),0))</f>
        <v/>
      </c>
      <c r="C18" s="14" t="str">
        <f>IF(Inputs!B18="","",IF(AND(DATE(2026,2,1)&gt;=DATE(YEAR(Inputs!D18),MONTH(Inputs!D18),1),DATE(2026,2,1)&lt;=DATE(YEAR(Inputs!E18),MONTH(Inputs!E18),1)),IF(Inputs!F18="Upfront",IF(DATE(2026,2,1)=DATE(YEAR(Inputs!D18),MONTH(Inputs!D18),1),Inputs!C18,0),Inputs!H18),0))</f>
        <v/>
      </c>
      <c r="D18" s="14" t="str">
        <f>IF(Inputs!B18="","",IF(AND(DATE(2026,3,1)&gt;=DATE(YEAR(Inputs!D18),MONTH(Inputs!D18),1),DATE(2026,3,1)&lt;=DATE(YEAR(Inputs!E18),MONTH(Inputs!E18),1)),IF(Inputs!F18="Upfront",IF(DATE(2026,3,1)=DATE(YEAR(Inputs!D18),MONTH(Inputs!D18),1),Inputs!C18,0),Inputs!H18),0))</f>
        <v/>
      </c>
      <c r="E18" s="14" t="str">
        <f>IF(Inputs!B18="","",IF(AND(DATE(2026,4,1)&gt;=DATE(YEAR(Inputs!D18),MONTH(Inputs!D18),1),DATE(2026,4,1)&lt;=DATE(YEAR(Inputs!E18),MONTH(Inputs!E18),1)),IF(Inputs!F18="Upfront",IF(DATE(2026,4,1)=DATE(YEAR(Inputs!D18),MONTH(Inputs!D18),1),Inputs!C18,0),Inputs!H18),0))</f>
        <v/>
      </c>
      <c r="F18" s="14" t="str">
        <f>IF(Inputs!B18="","",IF(AND(DATE(2026,5,1)&gt;=DATE(YEAR(Inputs!D18),MONTH(Inputs!D18),1),DATE(2026,5,1)&lt;=DATE(YEAR(Inputs!E18),MONTH(Inputs!E18),1)),IF(Inputs!F18="Upfront",IF(DATE(2026,5,1)=DATE(YEAR(Inputs!D18),MONTH(Inputs!D18),1),Inputs!C18,0),Inputs!H18),0))</f>
        <v/>
      </c>
      <c r="G18" s="14" t="str">
        <f>IF(Inputs!B18="","",IF(AND(DATE(2026,6,1)&gt;=DATE(YEAR(Inputs!D18),MONTH(Inputs!D18),1),DATE(2026,6,1)&lt;=DATE(YEAR(Inputs!E18),MONTH(Inputs!E18),1)),IF(Inputs!F18="Upfront",IF(DATE(2026,6,1)=DATE(YEAR(Inputs!D18),MONTH(Inputs!D18),1),Inputs!C18,0),Inputs!H18),0))</f>
        <v/>
      </c>
      <c r="H18" s="14" t="str">
        <f>IF(Inputs!B18="","",IF(AND(DATE(2026,7,1)&gt;=DATE(YEAR(Inputs!D18),MONTH(Inputs!D18),1),DATE(2026,7,1)&lt;=DATE(YEAR(Inputs!E18),MONTH(Inputs!E18),1)),IF(Inputs!F18="Upfront",IF(DATE(2026,7,1)=DATE(YEAR(Inputs!D18),MONTH(Inputs!D18),1),Inputs!C18,0),Inputs!H18),0))</f>
        <v/>
      </c>
      <c r="I18" s="14" t="str">
        <f>IF(Inputs!B18="","",IF(AND(DATE(2026,8,1)&gt;=DATE(YEAR(Inputs!D18),MONTH(Inputs!D18),1),DATE(2026,8,1)&lt;=DATE(YEAR(Inputs!E18),MONTH(Inputs!E18),1)),IF(Inputs!F18="Upfront",IF(DATE(2026,8,1)=DATE(YEAR(Inputs!D18),MONTH(Inputs!D18),1),Inputs!C18,0),Inputs!H18),0))</f>
        <v/>
      </c>
      <c r="J18" s="14" t="str">
        <f>IF(Inputs!B18="","",IF(AND(DATE(2026,9,1)&gt;=DATE(YEAR(Inputs!D18),MONTH(Inputs!D18),1),DATE(2026,9,1)&lt;=DATE(YEAR(Inputs!E18),MONTH(Inputs!E18),1)),IF(Inputs!F18="Upfront",IF(DATE(2026,9,1)=DATE(YEAR(Inputs!D18),MONTH(Inputs!D18),1),Inputs!C18,0),Inputs!H18),0))</f>
        <v/>
      </c>
      <c r="K18" s="14" t="str">
        <f>IF(Inputs!B18="","",IF(AND(DATE(2026,10,1)&gt;=DATE(YEAR(Inputs!D18),MONTH(Inputs!D18),1),DATE(2026,10,1)&lt;=DATE(YEAR(Inputs!E18),MONTH(Inputs!E18),1)),IF(Inputs!F18="Upfront",IF(DATE(2026,10,1)=DATE(YEAR(Inputs!D18),MONTH(Inputs!D18),1),Inputs!C18,0),Inputs!H18),0))</f>
        <v/>
      </c>
      <c r="L18" s="14" t="str">
        <f>IF(Inputs!B18="","",IF(AND(DATE(2026,11,1)&gt;=DATE(YEAR(Inputs!D18),MONTH(Inputs!D18),1),DATE(2026,11,1)&lt;=DATE(YEAR(Inputs!E18),MONTH(Inputs!E18),1)),IF(Inputs!F18="Upfront",IF(DATE(2026,11,1)=DATE(YEAR(Inputs!D18),MONTH(Inputs!D18),1),Inputs!C18,0),Inputs!H18),0))</f>
        <v/>
      </c>
      <c r="M18" s="14" t="str">
        <f>IF(Inputs!B18="","",IF(AND(DATE(2026,12,1)&gt;=DATE(YEAR(Inputs!D18),MONTH(Inputs!D18),1),DATE(2026,12,1)&lt;=DATE(YEAR(Inputs!E18),MONTH(Inputs!E18),1)),IF(Inputs!F18="Upfront",IF(DATE(2026,12,1)=DATE(YEAR(Inputs!D18),MONTH(Inputs!D18),1),Inputs!C18,0),Inputs!H18),0))</f>
        <v/>
      </c>
      <c r="N18" s="14" t="str">
        <f>IF(Inputs!B18="","",IF(AND(DATE(2027,1,1)&gt;=DATE(YEAR(Inputs!D18),MONTH(Inputs!D18),1),DATE(2027,1,1)&lt;=DATE(YEAR(Inputs!E18),MONTH(Inputs!E18),1)),IF(Inputs!F18="Upfront",IF(DATE(2027,1,1)=DATE(YEAR(Inputs!D18),MONTH(Inputs!D18),1),Inputs!C18,0),Inputs!H18),0))</f>
        <v/>
      </c>
      <c r="O18" s="14" t="str">
        <f>IF(Inputs!B18="","",IF(AND(DATE(2027,2,1)&gt;=DATE(YEAR(Inputs!D18),MONTH(Inputs!D18),1),DATE(2027,2,1)&lt;=DATE(YEAR(Inputs!E18),MONTH(Inputs!E18),1)),IF(Inputs!F18="Upfront",IF(DATE(2027,2,1)=DATE(YEAR(Inputs!D18),MONTH(Inputs!D18),1),Inputs!C18,0),Inputs!H18),0))</f>
        <v/>
      </c>
      <c r="P18" s="14" t="str">
        <f>IF(Inputs!B18="","",IF(AND(DATE(2027,3,1)&gt;=DATE(YEAR(Inputs!D18),MONTH(Inputs!D18),1),DATE(2027,3,1)&lt;=DATE(YEAR(Inputs!E18),MONTH(Inputs!E18),1)),IF(Inputs!F18="Upfront",IF(DATE(2027,3,1)=DATE(YEAR(Inputs!D18),MONTH(Inputs!D18),1),Inputs!C18,0),Inputs!H18),0))</f>
        <v/>
      </c>
      <c r="Q18" s="14" t="str">
        <f>IF(Inputs!B18="","",IF(AND(DATE(2027,4,1)&gt;=DATE(YEAR(Inputs!D18),MONTH(Inputs!D18),1),DATE(2027,4,1)&lt;=DATE(YEAR(Inputs!E18),MONTH(Inputs!E18),1)),IF(Inputs!F18="Upfront",IF(DATE(2027,4,1)=DATE(YEAR(Inputs!D18),MONTH(Inputs!D18),1),Inputs!C18,0),Inputs!H18),0))</f>
        <v/>
      </c>
      <c r="R18" s="14" t="str">
        <f>IF(Inputs!B18="","",IF(AND(DATE(2027,5,1)&gt;=DATE(YEAR(Inputs!D18),MONTH(Inputs!D18),1),DATE(2027,5,1)&lt;=DATE(YEAR(Inputs!E18),MONTH(Inputs!E18),1)),IF(Inputs!F18="Upfront",IF(DATE(2027,5,1)=DATE(YEAR(Inputs!D18),MONTH(Inputs!D18),1),Inputs!C18,0),Inputs!H18),0))</f>
        <v/>
      </c>
      <c r="S18" s="14" t="str">
        <f>IF(Inputs!B18="","",IF(AND(DATE(2027,6,1)&gt;=DATE(YEAR(Inputs!D18),MONTH(Inputs!D18),1),DATE(2027,6,1)&lt;=DATE(YEAR(Inputs!E18),MONTH(Inputs!E18),1)),IF(Inputs!F18="Upfront",IF(DATE(2027,6,1)=DATE(YEAR(Inputs!D18),MONTH(Inputs!D18),1),Inputs!C18,0),Inputs!H18),0))</f>
        <v/>
      </c>
      <c r="T18" s="14" t="str">
        <f>IF(Inputs!B18="","",IF(AND(DATE(2027,7,1)&gt;=DATE(YEAR(Inputs!D18),MONTH(Inputs!D18),1),DATE(2027,7,1)&lt;=DATE(YEAR(Inputs!E18),MONTH(Inputs!E18),1)),IF(Inputs!F18="Upfront",IF(DATE(2027,7,1)=DATE(YEAR(Inputs!D18),MONTH(Inputs!D18),1),Inputs!C18,0),Inputs!H18),0))</f>
        <v/>
      </c>
      <c r="U18" s="14" t="str">
        <f>IF(Inputs!B18="","",IF(AND(DATE(2027,8,1)&gt;=DATE(YEAR(Inputs!D18),MONTH(Inputs!D18),1),DATE(2027,8,1)&lt;=DATE(YEAR(Inputs!E18),MONTH(Inputs!E18),1)),IF(Inputs!F18="Upfront",IF(DATE(2027,8,1)=DATE(YEAR(Inputs!D18),MONTH(Inputs!D18),1),Inputs!C18,0),Inputs!H18),0))</f>
        <v/>
      </c>
      <c r="V18" s="14" t="str">
        <f>IF(Inputs!B18="","",IF(AND(DATE(2027,9,1)&gt;=DATE(YEAR(Inputs!D18),MONTH(Inputs!D18),1),DATE(2027,9,1)&lt;=DATE(YEAR(Inputs!E18),MONTH(Inputs!E18),1)),IF(Inputs!F18="Upfront",IF(DATE(2027,9,1)=DATE(YEAR(Inputs!D18),MONTH(Inputs!D18),1),Inputs!C18,0),Inputs!H18),0))</f>
        <v/>
      </c>
      <c r="W18" s="14" t="str">
        <f>IF(Inputs!B18="","",IF(AND(DATE(2027,10,1)&gt;=DATE(YEAR(Inputs!D18),MONTH(Inputs!D18),1),DATE(2027,10,1)&lt;=DATE(YEAR(Inputs!E18),MONTH(Inputs!E18),1)),IF(Inputs!F18="Upfront",IF(DATE(2027,10,1)=DATE(YEAR(Inputs!D18),MONTH(Inputs!D18),1),Inputs!C18,0),Inputs!H18),0))</f>
        <v/>
      </c>
      <c r="X18" s="14" t="str">
        <f>IF(Inputs!B18="","",IF(AND(DATE(2027,11,1)&gt;=DATE(YEAR(Inputs!D18),MONTH(Inputs!D18),1),DATE(2027,11,1)&lt;=DATE(YEAR(Inputs!E18),MONTH(Inputs!E18),1)),IF(Inputs!F18="Upfront",IF(DATE(2027,11,1)=DATE(YEAR(Inputs!D18),MONTH(Inputs!D18),1),Inputs!C18,0),Inputs!H18),0))</f>
        <v/>
      </c>
      <c r="Y18" s="14" t="str">
        <f>IF(Inputs!B18="","",IF(AND(DATE(2027,12,1)&gt;=DATE(YEAR(Inputs!D18),MONTH(Inputs!D18),1),DATE(2027,12,1)&lt;=DATE(YEAR(Inputs!E18),MONTH(Inputs!E18),1)),IF(Inputs!F18="Upfront",IF(DATE(2027,12,1)=DATE(YEAR(Inputs!D18),MONTH(Inputs!D18),1),Inputs!C18,0),Inputs!H18),0))</f>
        <v/>
      </c>
      <c r="Z18" s="15" t="str">
        <f t="shared" si="0"/>
        <v/>
      </c>
    </row>
    <row r="19" spans="1:26" x14ac:dyDescent="0.3">
      <c r="A19" s="13" t="str">
        <f>IF(Inputs!B19="","",Inputs!B19)</f>
        <v/>
      </c>
      <c r="B19" s="14" t="str">
        <f>IF(Inputs!B19="","",IF(AND(DATE(2026,1,1)&gt;=DATE(YEAR(Inputs!D19),MONTH(Inputs!D19),1),DATE(2026,1,1)&lt;=DATE(YEAR(Inputs!E19),MONTH(Inputs!E19),1)),IF(Inputs!F19="Upfront",IF(DATE(2026,1,1)=DATE(YEAR(Inputs!D19),MONTH(Inputs!D19),1),Inputs!C19,0),Inputs!H19),0))</f>
        <v/>
      </c>
      <c r="C19" s="14" t="str">
        <f>IF(Inputs!B19="","",IF(AND(DATE(2026,2,1)&gt;=DATE(YEAR(Inputs!D19),MONTH(Inputs!D19),1),DATE(2026,2,1)&lt;=DATE(YEAR(Inputs!E19),MONTH(Inputs!E19),1)),IF(Inputs!F19="Upfront",IF(DATE(2026,2,1)=DATE(YEAR(Inputs!D19),MONTH(Inputs!D19),1),Inputs!C19,0),Inputs!H19),0))</f>
        <v/>
      </c>
      <c r="D19" s="14" t="str">
        <f>IF(Inputs!B19="","",IF(AND(DATE(2026,3,1)&gt;=DATE(YEAR(Inputs!D19),MONTH(Inputs!D19),1),DATE(2026,3,1)&lt;=DATE(YEAR(Inputs!E19),MONTH(Inputs!E19),1)),IF(Inputs!F19="Upfront",IF(DATE(2026,3,1)=DATE(YEAR(Inputs!D19),MONTH(Inputs!D19),1),Inputs!C19,0),Inputs!H19),0))</f>
        <v/>
      </c>
      <c r="E19" s="14" t="str">
        <f>IF(Inputs!B19="","",IF(AND(DATE(2026,4,1)&gt;=DATE(YEAR(Inputs!D19),MONTH(Inputs!D19),1),DATE(2026,4,1)&lt;=DATE(YEAR(Inputs!E19),MONTH(Inputs!E19),1)),IF(Inputs!F19="Upfront",IF(DATE(2026,4,1)=DATE(YEAR(Inputs!D19),MONTH(Inputs!D19),1),Inputs!C19,0),Inputs!H19),0))</f>
        <v/>
      </c>
      <c r="F19" s="14" t="str">
        <f>IF(Inputs!B19="","",IF(AND(DATE(2026,5,1)&gt;=DATE(YEAR(Inputs!D19),MONTH(Inputs!D19),1),DATE(2026,5,1)&lt;=DATE(YEAR(Inputs!E19),MONTH(Inputs!E19),1)),IF(Inputs!F19="Upfront",IF(DATE(2026,5,1)=DATE(YEAR(Inputs!D19),MONTH(Inputs!D19),1),Inputs!C19,0),Inputs!H19),0))</f>
        <v/>
      </c>
      <c r="G19" s="14" t="str">
        <f>IF(Inputs!B19="","",IF(AND(DATE(2026,6,1)&gt;=DATE(YEAR(Inputs!D19),MONTH(Inputs!D19),1),DATE(2026,6,1)&lt;=DATE(YEAR(Inputs!E19),MONTH(Inputs!E19),1)),IF(Inputs!F19="Upfront",IF(DATE(2026,6,1)=DATE(YEAR(Inputs!D19),MONTH(Inputs!D19),1),Inputs!C19,0),Inputs!H19),0))</f>
        <v/>
      </c>
      <c r="H19" s="14" t="str">
        <f>IF(Inputs!B19="","",IF(AND(DATE(2026,7,1)&gt;=DATE(YEAR(Inputs!D19),MONTH(Inputs!D19),1),DATE(2026,7,1)&lt;=DATE(YEAR(Inputs!E19),MONTH(Inputs!E19),1)),IF(Inputs!F19="Upfront",IF(DATE(2026,7,1)=DATE(YEAR(Inputs!D19),MONTH(Inputs!D19),1),Inputs!C19,0),Inputs!H19),0))</f>
        <v/>
      </c>
      <c r="I19" s="14" t="str">
        <f>IF(Inputs!B19="","",IF(AND(DATE(2026,8,1)&gt;=DATE(YEAR(Inputs!D19),MONTH(Inputs!D19),1),DATE(2026,8,1)&lt;=DATE(YEAR(Inputs!E19),MONTH(Inputs!E19),1)),IF(Inputs!F19="Upfront",IF(DATE(2026,8,1)=DATE(YEAR(Inputs!D19),MONTH(Inputs!D19),1),Inputs!C19,0),Inputs!H19),0))</f>
        <v/>
      </c>
      <c r="J19" s="14" t="str">
        <f>IF(Inputs!B19="","",IF(AND(DATE(2026,9,1)&gt;=DATE(YEAR(Inputs!D19),MONTH(Inputs!D19),1),DATE(2026,9,1)&lt;=DATE(YEAR(Inputs!E19),MONTH(Inputs!E19),1)),IF(Inputs!F19="Upfront",IF(DATE(2026,9,1)=DATE(YEAR(Inputs!D19),MONTH(Inputs!D19),1),Inputs!C19,0),Inputs!H19),0))</f>
        <v/>
      </c>
      <c r="K19" s="14" t="str">
        <f>IF(Inputs!B19="","",IF(AND(DATE(2026,10,1)&gt;=DATE(YEAR(Inputs!D19),MONTH(Inputs!D19),1),DATE(2026,10,1)&lt;=DATE(YEAR(Inputs!E19),MONTH(Inputs!E19),1)),IF(Inputs!F19="Upfront",IF(DATE(2026,10,1)=DATE(YEAR(Inputs!D19),MONTH(Inputs!D19),1),Inputs!C19,0),Inputs!H19),0))</f>
        <v/>
      </c>
      <c r="L19" s="14" t="str">
        <f>IF(Inputs!B19="","",IF(AND(DATE(2026,11,1)&gt;=DATE(YEAR(Inputs!D19),MONTH(Inputs!D19),1),DATE(2026,11,1)&lt;=DATE(YEAR(Inputs!E19),MONTH(Inputs!E19),1)),IF(Inputs!F19="Upfront",IF(DATE(2026,11,1)=DATE(YEAR(Inputs!D19),MONTH(Inputs!D19),1),Inputs!C19,0),Inputs!H19),0))</f>
        <v/>
      </c>
      <c r="M19" s="14" t="str">
        <f>IF(Inputs!B19="","",IF(AND(DATE(2026,12,1)&gt;=DATE(YEAR(Inputs!D19),MONTH(Inputs!D19),1),DATE(2026,12,1)&lt;=DATE(YEAR(Inputs!E19),MONTH(Inputs!E19),1)),IF(Inputs!F19="Upfront",IF(DATE(2026,12,1)=DATE(YEAR(Inputs!D19),MONTH(Inputs!D19),1),Inputs!C19,0),Inputs!H19),0))</f>
        <v/>
      </c>
      <c r="N19" s="14" t="str">
        <f>IF(Inputs!B19="","",IF(AND(DATE(2027,1,1)&gt;=DATE(YEAR(Inputs!D19),MONTH(Inputs!D19),1),DATE(2027,1,1)&lt;=DATE(YEAR(Inputs!E19),MONTH(Inputs!E19),1)),IF(Inputs!F19="Upfront",IF(DATE(2027,1,1)=DATE(YEAR(Inputs!D19),MONTH(Inputs!D19),1),Inputs!C19,0),Inputs!H19),0))</f>
        <v/>
      </c>
      <c r="O19" s="14" t="str">
        <f>IF(Inputs!B19="","",IF(AND(DATE(2027,2,1)&gt;=DATE(YEAR(Inputs!D19),MONTH(Inputs!D19),1),DATE(2027,2,1)&lt;=DATE(YEAR(Inputs!E19),MONTH(Inputs!E19),1)),IF(Inputs!F19="Upfront",IF(DATE(2027,2,1)=DATE(YEAR(Inputs!D19),MONTH(Inputs!D19),1),Inputs!C19,0),Inputs!H19),0))</f>
        <v/>
      </c>
      <c r="P19" s="14" t="str">
        <f>IF(Inputs!B19="","",IF(AND(DATE(2027,3,1)&gt;=DATE(YEAR(Inputs!D19),MONTH(Inputs!D19),1),DATE(2027,3,1)&lt;=DATE(YEAR(Inputs!E19),MONTH(Inputs!E19),1)),IF(Inputs!F19="Upfront",IF(DATE(2027,3,1)=DATE(YEAR(Inputs!D19),MONTH(Inputs!D19),1),Inputs!C19,0),Inputs!H19),0))</f>
        <v/>
      </c>
      <c r="Q19" s="14" t="str">
        <f>IF(Inputs!B19="","",IF(AND(DATE(2027,4,1)&gt;=DATE(YEAR(Inputs!D19),MONTH(Inputs!D19),1),DATE(2027,4,1)&lt;=DATE(YEAR(Inputs!E19),MONTH(Inputs!E19),1)),IF(Inputs!F19="Upfront",IF(DATE(2027,4,1)=DATE(YEAR(Inputs!D19),MONTH(Inputs!D19),1),Inputs!C19,0),Inputs!H19),0))</f>
        <v/>
      </c>
      <c r="R19" s="14" t="str">
        <f>IF(Inputs!B19="","",IF(AND(DATE(2027,5,1)&gt;=DATE(YEAR(Inputs!D19),MONTH(Inputs!D19),1),DATE(2027,5,1)&lt;=DATE(YEAR(Inputs!E19),MONTH(Inputs!E19),1)),IF(Inputs!F19="Upfront",IF(DATE(2027,5,1)=DATE(YEAR(Inputs!D19),MONTH(Inputs!D19),1),Inputs!C19,0),Inputs!H19),0))</f>
        <v/>
      </c>
      <c r="S19" s="14" t="str">
        <f>IF(Inputs!B19="","",IF(AND(DATE(2027,6,1)&gt;=DATE(YEAR(Inputs!D19),MONTH(Inputs!D19),1),DATE(2027,6,1)&lt;=DATE(YEAR(Inputs!E19),MONTH(Inputs!E19),1)),IF(Inputs!F19="Upfront",IF(DATE(2027,6,1)=DATE(YEAR(Inputs!D19),MONTH(Inputs!D19),1),Inputs!C19,0),Inputs!H19),0))</f>
        <v/>
      </c>
      <c r="T19" s="14" t="str">
        <f>IF(Inputs!B19="","",IF(AND(DATE(2027,7,1)&gt;=DATE(YEAR(Inputs!D19),MONTH(Inputs!D19),1),DATE(2027,7,1)&lt;=DATE(YEAR(Inputs!E19),MONTH(Inputs!E19),1)),IF(Inputs!F19="Upfront",IF(DATE(2027,7,1)=DATE(YEAR(Inputs!D19),MONTH(Inputs!D19),1),Inputs!C19,0),Inputs!H19),0))</f>
        <v/>
      </c>
      <c r="U19" s="14" t="str">
        <f>IF(Inputs!B19="","",IF(AND(DATE(2027,8,1)&gt;=DATE(YEAR(Inputs!D19),MONTH(Inputs!D19),1),DATE(2027,8,1)&lt;=DATE(YEAR(Inputs!E19),MONTH(Inputs!E19),1)),IF(Inputs!F19="Upfront",IF(DATE(2027,8,1)=DATE(YEAR(Inputs!D19),MONTH(Inputs!D19),1),Inputs!C19,0),Inputs!H19),0))</f>
        <v/>
      </c>
      <c r="V19" s="14" t="str">
        <f>IF(Inputs!B19="","",IF(AND(DATE(2027,9,1)&gt;=DATE(YEAR(Inputs!D19),MONTH(Inputs!D19),1),DATE(2027,9,1)&lt;=DATE(YEAR(Inputs!E19),MONTH(Inputs!E19),1)),IF(Inputs!F19="Upfront",IF(DATE(2027,9,1)=DATE(YEAR(Inputs!D19),MONTH(Inputs!D19),1),Inputs!C19,0),Inputs!H19),0))</f>
        <v/>
      </c>
      <c r="W19" s="14" t="str">
        <f>IF(Inputs!B19="","",IF(AND(DATE(2027,10,1)&gt;=DATE(YEAR(Inputs!D19),MONTH(Inputs!D19),1),DATE(2027,10,1)&lt;=DATE(YEAR(Inputs!E19),MONTH(Inputs!E19),1)),IF(Inputs!F19="Upfront",IF(DATE(2027,10,1)=DATE(YEAR(Inputs!D19),MONTH(Inputs!D19),1),Inputs!C19,0),Inputs!H19),0))</f>
        <v/>
      </c>
      <c r="X19" s="14" t="str">
        <f>IF(Inputs!B19="","",IF(AND(DATE(2027,11,1)&gt;=DATE(YEAR(Inputs!D19),MONTH(Inputs!D19),1),DATE(2027,11,1)&lt;=DATE(YEAR(Inputs!E19),MONTH(Inputs!E19),1)),IF(Inputs!F19="Upfront",IF(DATE(2027,11,1)=DATE(YEAR(Inputs!D19),MONTH(Inputs!D19),1),Inputs!C19,0),Inputs!H19),0))</f>
        <v/>
      </c>
      <c r="Y19" s="14" t="str">
        <f>IF(Inputs!B19="","",IF(AND(DATE(2027,12,1)&gt;=DATE(YEAR(Inputs!D19),MONTH(Inputs!D19),1),DATE(2027,12,1)&lt;=DATE(YEAR(Inputs!E19),MONTH(Inputs!E19),1)),IF(Inputs!F19="Upfront",IF(DATE(2027,12,1)=DATE(YEAR(Inputs!D19),MONTH(Inputs!D19),1),Inputs!C19,0),Inputs!H19),0))</f>
        <v/>
      </c>
      <c r="Z19" s="15" t="str">
        <f t="shared" si="0"/>
        <v/>
      </c>
    </row>
    <row r="20" spans="1:26" x14ac:dyDescent="0.3">
      <c r="A20" s="13" t="str">
        <f>IF(Inputs!B20="","",Inputs!B20)</f>
        <v/>
      </c>
      <c r="B20" s="14" t="str">
        <f>IF(Inputs!B20="","",IF(AND(DATE(2026,1,1)&gt;=DATE(YEAR(Inputs!D20),MONTH(Inputs!D20),1),DATE(2026,1,1)&lt;=DATE(YEAR(Inputs!E20),MONTH(Inputs!E20),1)),IF(Inputs!F20="Upfront",IF(DATE(2026,1,1)=DATE(YEAR(Inputs!D20),MONTH(Inputs!D20),1),Inputs!C20,0),Inputs!H20),0))</f>
        <v/>
      </c>
      <c r="C20" s="14" t="str">
        <f>IF(Inputs!B20="","",IF(AND(DATE(2026,2,1)&gt;=DATE(YEAR(Inputs!D20),MONTH(Inputs!D20),1),DATE(2026,2,1)&lt;=DATE(YEAR(Inputs!E20),MONTH(Inputs!E20),1)),IF(Inputs!F20="Upfront",IF(DATE(2026,2,1)=DATE(YEAR(Inputs!D20),MONTH(Inputs!D20),1),Inputs!C20,0),Inputs!H20),0))</f>
        <v/>
      </c>
      <c r="D20" s="14" t="str">
        <f>IF(Inputs!B20="","",IF(AND(DATE(2026,3,1)&gt;=DATE(YEAR(Inputs!D20),MONTH(Inputs!D20),1),DATE(2026,3,1)&lt;=DATE(YEAR(Inputs!E20),MONTH(Inputs!E20),1)),IF(Inputs!F20="Upfront",IF(DATE(2026,3,1)=DATE(YEAR(Inputs!D20),MONTH(Inputs!D20),1),Inputs!C20,0),Inputs!H20),0))</f>
        <v/>
      </c>
      <c r="E20" s="14" t="str">
        <f>IF(Inputs!B20="","",IF(AND(DATE(2026,4,1)&gt;=DATE(YEAR(Inputs!D20),MONTH(Inputs!D20),1),DATE(2026,4,1)&lt;=DATE(YEAR(Inputs!E20),MONTH(Inputs!E20),1)),IF(Inputs!F20="Upfront",IF(DATE(2026,4,1)=DATE(YEAR(Inputs!D20),MONTH(Inputs!D20),1),Inputs!C20,0),Inputs!H20),0))</f>
        <v/>
      </c>
      <c r="F20" s="14" t="str">
        <f>IF(Inputs!B20="","",IF(AND(DATE(2026,5,1)&gt;=DATE(YEAR(Inputs!D20),MONTH(Inputs!D20),1),DATE(2026,5,1)&lt;=DATE(YEAR(Inputs!E20),MONTH(Inputs!E20),1)),IF(Inputs!F20="Upfront",IF(DATE(2026,5,1)=DATE(YEAR(Inputs!D20),MONTH(Inputs!D20),1),Inputs!C20,0),Inputs!H20),0))</f>
        <v/>
      </c>
      <c r="G20" s="14" t="str">
        <f>IF(Inputs!B20="","",IF(AND(DATE(2026,6,1)&gt;=DATE(YEAR(Inputs!D20),MONTH(Inputs!D20),1),DATE(2026,6,1)&lt;=DATE(YEAR(Inputs!E20),MONTH(Inputs!E20),1)),IF(Inputs!F20="Upfront",IF(DATE(2026,6,1)=DATE(YEAR(Inputs!D20),MONTH(Inputs!D20),1),Inputs!C20,0),Inputs!H20),0))</f>
        <v/>
      </c>
      <c r="H20" s="14" t="str">
        <f>IF(Inputs!B20="","",IF(AND(DATE(2026,7,1)&gt;=DATE(YEAR(Inputs!D20),MONTH(Inputs!D20),1),DATE(2026,7,1)&lt;=DATE(YEAR(Inputs!E20),MONTH(Inputs!E20),1)),IF(Inputs!F20="Upfront",IF(DATE(2026,7,1)=DATE(YEAR(Inputs!D20),MONTH(Inputs!D20),1),Inputs!C20,0),Inputs!H20),0))</f>
        <v/>
      </c>
      <c r="I20" s="14" t="str">
        <f>IF(Inputs!B20="","",IF(AND(DATE(2026,8,1)&gt;=DATE(YEAR(Inputs!D20),MONTH(Inputs!D20),1),DATE(2026,8,1)&lt;=DATE(YEAR(Inputs!E20),MONTH(Inputs!E20),1)),IF(Inputs!F20="Upfront",IF(DATE(2026,8,1)=DATE(YEAR(Inputs!D20),MONTH(Inputs!D20),1),Inputs!C20,0),Inputs!H20),0))</f>
        <v/>
      </c>
      <c r="J20" s="14" t="str">
        <f>IF(Inputs!B20="","",IF(AND(DATE(2026,9,1)&gt;=DATE(YEAR(Inputs!D20),MONTH(Inputs!D20),1),DATE(2026,9,1)&lt;=DATE(YEAR(Inputs!E20),MONTH(Inputs!E20),1)),IF(Inputs!F20="Upfront",IF(DATE(2026,9,1)=DATE(YEAR(Inputs!D20),MONTH(Inputs!D20),1),Inputs!C20,0),Inputs!H20),0))</f>
        <v/>
      </c>
      <c r="K20" s="14" t="str">
        <f>IF(Inputs!B20="","",IF(AND(DATE(2026,10,1)&gt;=DATE(YEAR(Inputs!D20),MONTH(Inputs!D20),1),DATE(2026,10,1)&lt;=DATE(YEAR(Inputs!E20),MONTH(Inputs!E20),1)),IF(Inputs!F20="Upfront",IF(DATE(2026,10,1)=DATE(YEAR(Inputs!D20),MONTH(Inputs!D20),1),Inputs!C20,0),Inputs!H20),0))</f>
        <v/>
      </c>
      <c r="L20" s="14" t="str">
        <f>IF(Inputs!B20="","",IF(AND(DATE(2026,11,1)&gt;=DATE(YEAR(Inputs!D20),MONTH(Inputs!D20),1),DATE(2026,11,1)&lt;=DATE(YEAR(Inputs!E20),MONTH(Inputs!E20),1)),IF(Inputs!F20="Upfront",IF(DATE(2026,11,1)=DATE(YEAR(Inputs!D20),MONTH(Inputs!D20),1),Inputs!C20,0),Inputs!H20),0))</f>
        <v/>
      </c>
      <c r="M20" s="14" t="str">
        <f>IF(Inputs!B20="","",IF(AND(DATE(2026,12,1)&gt;=DATE(YEAR(Inputs!D20),MONTH(Inputs!D20),1),DATE(2026,12,1)&lt;=DATE(YEAR(Inputs!E20),MONTH(Inputs!E20),1)),IF(Inputs!F20="Upfront",IF(DATE(2026,12,1)=DATE(YEAR(Inputs!D20),MONTH(Inputs!D20),1),Inputs!C20,0),Inputs!H20),0))</f>
        <v/>
      </c>
      <c r="N20" s="14" t="str">
        <f>IF(Inputs!B20="","",IF(AND(DATE(2027,1,1)&gt;=DATE(YEAR(Inputs!D20),MONTH(Inputs!D20),1),DATE(2027,1,1)&lt;=DATE(YEAR(Inputs!E20),MONTH(Inputs!E20),1)),IF(Inputs!F20="Upfront",IF(DATE(2027,1,1)=DATE(YEAR(Inputs!D20),MONTH(Inputs!D20),1),Inputs!C20,0),Inputs!H20),0))</f>
        <v/>
      </c>
      <c r="O20" s="14" t="str">
        <f>IF(Inputs!B20="","",IF(AND(DATE(2027,2,1)&gt;=DATE(YEAR(Inputs!D20),MONTH(Inputs!D20),1),DATE(2027,2,1)&lt;=DATE(YEAR(Inputs!E20),MONTH(Inputs!E20),1)),IF(Inputs!F20="Upfront",IF(DATE(2027,2,1)=DATE(YEAR(Inputs!D20),MONTH(Inputs!D20),1),Inputs!C20,0),Inputs!H20),0))</f>
        <v/>
      </c>
      <c r="P20" s="14" t="str">
        <f>IF(Inputs!B20="","",IF(AND(DATE(2027,3,1)&gt;=DATE(YEAR(Inputs!D20),MONTH(Inputs!D20),1),DATE(2027,3,1)&lt;=DATE(YEAR(Inputs!E20),MONTH(Inputs!E20),1)),IF(Inputs!F20="Upfront",IF(DATE(2027,3,1)=DATE(YEAR(Inputs!D20),MONTH(Inputs!D20),1),Inputs!C20,0),Inputs!H20),0))</f>
        <v/>
      </c>
      <c r="Q20" s="14" t="str">
        <f>IF(Inputs!B20="","",IF(AND(DATE(2027,4,1)&gt;=DATE(YEAR(Inputs!D20),MONTH(Inputs!D20),1),DATE(2027,4,1)&lt;=DATE(YEAR(Inputs!E20),MONTH(Inputs!E20),1)),IF(Inputs!F20="Upfront",IF(DATE(2027,4,1)=DATE(YEAR(Inputs!D20),MONTH(Inputs!D20),1),Inputs!C20,0),Inputs!H20),0))</f>
        <v/>
      </c>
      <c r="R20" s="14" t="str">
        <f>IF(Inputs!B20="","",IF(AND(DATE(2027,5,1)&gt;=DATE(YEAR(Inputs!D20),MONTH(Inputs!D20),1),DATE(2027,5,1)&lt;=DATE(YEAR(Inputs!E20),MONTH(Inputs!E20),1)),IF(Inputs!F20="Upfront",IF(DATE(2027,5,1)=DATE(YEAR(Inputs!D20),MONTH(Inputs!D20),1),Inputs!C20,0),Inputs!H20),0))</f>
        <v/>
      </c>
      <c r="S20" s="14" t="str">
        <f>IF(Inputs!B20="","",IF(AND(DATE(2027,6,1)&gt;=DATE(YEAR(Inputs!D20),MONTH(Inputs!D20),1),DATE(2027,6,1)&lt;=DATE(YEAR(Inputs!E20),MONTH(Inputs!E20),1)),IF(Inputs!F20="Upfront",IF(DATE(2027,6,1)=DATE(YEAR(Inputs!D20),MONTH(Inputs!D20),1),Inputs!C20,0),Inputs!H20),0))</f>
        <v/>
      </c>
      <c r="T20" s="14" t="str">
        <f>IF(Inputs!B20="","",IF(AND(DATE(2027,7,1)&gt;=DATE(YEAR(Inputs!D20),MONTH(Inputs!D20),1),DATE(2027,7,1)&lt;=DATE(YEAR(Inputs!E20),MONTH(Inputs!E20),1)),IF(Inputs!F20="Upfront",IF(DATE(2027,7,1)=DATE(YEAR(Inputs!D20),MONTH(Inputs!D20),1),Inputs!C20,0),Inputs!H20),0))</f>
        <v/>
      </c>
      <c r="U20" s="14" t="str">
        <f>IF(Inputs!B20="","",IF(AND(DATE(2027,8,1)&gt;=DATE(YEAR(Inputs!D20),MONTH(Inputs!D20),1),DATE(2027,8,1)&lt;=DATE(YEAR(Inputs!E20),MONTH(Inputs!E20),1)),IF(Inputs!F20="Upfront",IF(DATE(2027,8,1)=DATE(YEAR(Inputs!D20),MONTH(Inputs!D20),1),Inputs!C20,0),Inputs!H20),0))</f>
        <v/>
      </c>
      <c r="V20" s="14" t="str">
        <f>IF(Inputs!B20="","",IF(AND(DATE(2027,9,1)&gt;=DATE(YEAR(Inputs!D20),MONTH(Inputs!D20),1),DATE(2027,9,1)&lt;=DATE(YEAR(Inputs!E20),MONTH(Inputs!E20),1)),IF(Inputs!F20="Upfront",IF(DATE(2027,9,1)=DATE(YEAR(Inputs!D20),MONTH(Inputs!D20),1),Inputs!C20,0),Inputs!H20),0))</f>
        <v/>
      </c>
      <c r="W20" s="14" t="str">
        <f>IF(Inputs!B20="","",IF(AND(DATE(2027,10,1)&gt;=DATE(YEAR(Inputs!D20),MONTH(Inputs!D20),1),DATE(2027,10,1)&lt;=DATE(YEAR(Inputs!E20),MONTH(Inputs!E20),1)),IF(Inputs!F20="Upfront",IF(DATE(2027,10,1)=DATE(YEAR(Inputs!D20),MONTH(Inputs!D20),1),Inputs!C20,0),Inputs!H20),0))</f>
        <v/>
      </c>
      <c r="X20" s="14" t="str">
        <f>IF(Inputs!B20="","",IF(AND(DATE(2027,11,1)&gt;=DATE(YEAR(Inputs!D20),MONTH(Inputs!D20),1),DATE(2027,11,1)&lt;=DATE(YEAR(Inputs!E20),MONTH(Inputs!E20),1)),IF(Inputs!F20="Upfront",IF(DATE(2027,11,1)=DATE(YEAR(Inputs!D20),MONTH(Inputs!D20),1),Inputs!C20,0),Inputs!H20),0))</f>
        <v/>
      </c>
      <c r="Y20" s="14" t="str">
        <f>IF(Inputs!B20="","",IF(AND(DATE(2027,12,1)&gt;=DATE(YEAR(Inputs!D20),MONTH(Inputs!D20),1),DATE(2027,12,1)&lt;=DATE(YEAR(Inputs!E20),MONTH(Inputs!E20),1)),IF(Inputs!F20="Upfront",IF(DATE(2027,12,1)=DATE(YEAR(Inputs!D20),MONTH(Inputs!D20),1),Inputs!C20,0),Inputs!H20),0))</f>
        <v/>
      </c>
      <c r="Z20" s="15" t="str">
        <f t="shared" si="0"/>
        <v/>
      </c>
    </row>
    <row r="21" spans="1:26" x14ac:dyDescent="0.3">
      <c r="A21" s="13" t="str">
        <f>IF(Inputs!B21="","",Inputs!B21)</f>
        <v/>
      </c>
      <c r="B21" s="14" t="str">
        <f>IF(Inputs!B21="","",IF(AND(DATE(2026,1,1)&gt;=DATE(YEAR(Inputs!D21),MONTH(Inputs!D21),1),DATE(2026,1,1)&lt;=DATE(YEAR(Inputs!E21),MONTH(Inputs!E21),1)),IF(Inputs!F21="Upfront",IF(DATE(2026,1,1)=DATE(YEAR(Inputs!D21),MONTH(Inputs!D21),1),Inputs!C21,0),Inputs!H21),0))</f>
        <v/>
      </c>
      <c r="C21" s="14" t="str">
        <f>IF(Inputs!B21="","",IF(AND(DATE(2026,2,1)&gt;=DATE(YEAR(Inputs!D21),MONTH(Inputs!D21),1),DATE(2026,2,1)&lt;=DATE(YEAR(Inputs!E21),MONTH(Inputs!E21),1)),IF(Inputs!F21="Upfront",IF(DATE(2026,2,1)=DATE(YEAR(Inputs!D21),MONTH(Inputs!D21),1),Inputs!C21,0),Inputs!H21),0))</f>
        <v/>
      </c>
      <c r="D21" s="14" t="str">
        <f>IF(Inputs!B21="","",IF(AND(DATE(2026,3,1)&gt;=DATE(YEAR(Inputs!D21),MONTH(Inputs!D21),1),DATE(2026,3,1)&lt;=DATE(YEAR(Inputs!E21),MONTH(Inputs!E21),1)),IF(Inputs!F21="Upfront",IF(DATE(2026,3,1)=DATE(YEAR(Inputs!D21),MONTH(Inputs!D21),1),Inputs!C21,0),Inputs!H21),0))</f>
        <v/>
      </c>
      <c r="E21" s="14" t="str">
        <f>IF(Inputs!B21="","",IF(AND(DATE(2026,4,1)&gt;=DATE(YEAR(Inputs!D21),MONTH(Inputs!D21),1),DATE(2026,4,1)&lt;=DATE(YEAR(Inputs!E21),MONTH(Inputs!E21),1)),IF(Inputs!F21="Upfront",IF(DATE(2026,4,1)=DATE(YEAR(Inputs!D21),MONTH(Inputs!D21),1),Inputs!C21,0),Inputs!H21),0))</f>
        <v/>
      </c>
      <c r="F21" s="14" t="str">
        <f>IF(Inputs!B21="","",IF(AND(DATE(2026,5,1)&gt;=DATE(YEAR(Inputs!D21),MONTH(Inputs!D21),1),DATE(2026,5,1)&lt;=DATE(YEAR(Inputs!E21),MONTH(Inputs!E21),1)),IF(Inputs!F21="Upfront",IF(DATE(2026,5,1)=DATE(YEAR(Inputs!D21),MONTH(Inputs!D21),1),Inputs!C21,0),Inputs!H21),0))</f>
        <v/>
      </c>
      <c r="G21" s="14" t="str">
        <f>IF(Inputs!B21="","",IF(AND(DATE(2026,6,1)&gt;=DATE(YEAR(Inputs!D21),MONTH(Inputs!D21),1),DATE(2026,6,1)&lt;=DATE(YEAR(Inputs!E21),MONTH(Inputs!E21),1)),IF(Inputs!F21="Upfront",IF(DATE(2026,6,1)=DATE(YEAR(Inputs!D21),MONTH(Inputs!D21),1),Inputs!C21,0),Inputs!H21),0))</f>
        <v/>
      </c>
      <c r="H21" s="14" t="str">
        <f>IF(Inputs!B21="","",IF(AND(DATE(2026,7,1)&gt;=DATE(YEAR(Inputs!D21),MONTH(Inputs!D21),1),DATE(2026,7,1)&lt;=DATE(YEAR(Inputs!E21),MONTH(Inputs!E21),1)),IF(Inputs!F21="Upfront",IF(DATE(2026,7,1)=DATE(YEAR(Inputs!D21),MONTH(Inputs!D21),1),Inputs!C21,0),Inputs!H21),0))</f>
        <v/>
      </c>
      <c r="I21" s="14" t="str">
        <f>IF(Inputs!B21="","",IF(AND(DATE(2026,8,1)&gt;=DATE(YEAR(Inputs!D21),MONTH(Inputs!D21),1),DATE(2026,8,1)&lt;=DATE(YEAR(Inputs!E21),MONTH(Inputs!E21),1)),IF(Inputs!F21="Upfront",IF(DATE(2026,8,1)=DATE(YEAR(Inputs!D21),MONTH(Inputs!D21),1),Inputs!C21,0),Inputs!H21),0))</f>
        <v/>
      </c>
      <c r="J21" s="14" t="str">
        <f>IF(Inputs!B21="","",IF(AND(DATE(2026,9,1)&gt;=DATE(YEAR(Inputs!D21),MONTH(Inputs!D21),1),DATE(2026,9,1)&lt;=DATE(YEAR(Inputs!E21),MONTH(Inputs!E21),1)),IF(Inputs!F21="Upfront",IF(DATE(2026,9,1)=DATE(YEAR(Inputs!D21),MONTH(Inputs!D21),1),Inputs!C21,0),Inputs!H21),0))</f>
        <v/>
      </c>
      <c r="K21" s="14" t="str">
        <f>IF(Inputs!B21="","",IF(AND(DATE(2026,10,1)&gt;=DATE(YEAR(Inputs!D21),MONTH(Inputs!D21),1),DATE(2026,10,1)&lt;=DATE(YEAR(Inputs!E21),MONTH(Inputs!E21),1)),IF(Inputs!F21="Upfront",IF(DATE(2026,10,1)=DATE(YEAR(Inputs!D21),MONTH(Inputs!D21),1),Inputs!C21,0),Inputs!H21),0))</f>
        <v/>
      </c>
      <c r="L21" s="14" t="str">
        <f>IF(Inputs!B21="","",IF(AND(DATE(2026,11,1)&gt;=DATE(YEAR(Inputs!D21),MONTH(Inputs!D21),1),DATE(2026,11,1)&lt;=DATE(YEAR(Inputs!E21),MONTH(Inputs!E21),1)),IF(Inputs!F21="Upfront",IF(DATE(2026,11,1)=DATE(YEAR(Inputs!D21),MONTH(Inputs!D21),1),Inputs!C21,0),Inputs!H21),0))</f>
        <v/>
      </c>
      <c r="M21" s="14" t="str">
        <f>IF(Inputs!B21="","",IF(AND(DATE(2026,12,1)&gt;=DATE(YEAR(Inputs!D21),MONTH(Inputs!D21),1),DATE(2026,12,1)&lt;=DATE(YEAR(Inputs!E21),MONTH(Inputs!E21),1)),IF(Inputs!F21="Upfront",IF(DATE(2026,12,1)=DATE(YEAR(Inputs!D21),MONTH(Inputs!D21),1),Inputs!C21,0),Inputs!H21),0))</f>
        <v/>
      </c>
      <c r="N21" s="14" t="str">
        <f>IF(Inputs!B21="","",IF(AND(DATE(2027,1,1)&gt;=DATE(YEAR(Inputs!D21),MONTH(Inputs!D21),1),DATE(2027,1,1)&lt;=DATE(YEAR(Inputs!E21),MONTH(Inputs!E21),1)),IF(Inputs!F21="Upfront",IF(DATE(2027,1,1)=DATE(YEAR(Inputs!D21),MONTH(Inputs!D21),1),Inputs!C21,0),Inputs!H21),0))</f>
        <v/>
      </c>
      <c r="O21" s="14" t="str">
        <f>IF(Inputs!B21="","",IF(AND(DATE(2027,2,1)&gt;=DATE(YEAR(Inputs!D21),MONTH(Inputs!D21),1),DATE(2027,2,1)&lt;=DATE(YEAR(Inputs!E21),MONTH(Inputs!E21),1)),IF(Inputs!F21="Upfront",IF(DATE(2027,2,1)=DATE(YEAR(Inputs!D21),MONTH(Inputs!D21),1),Inputs!C21,0),Inputs!H21),0))</f>
        <v/>
      </c>
      <c r="P21" s="14" t="str">
        <f>IF(Inputs!B21="","",IF(AND(DATE(2027,3,1)&gt;=DATE(YEAR(Inputs!D21),MONTH(Inputs!D21),1),DATE(2027,3,1)&lt;=DATE(YEAR(Inputs!E21),MONTH(Inputs!E21),1)),IF(Inputs!F21="Upfront",IF(DATE(2027,3,1)=DATE(YEAR(Inputs!D21),MONTH(Inputs!D21),1),Inputs!C21,0),Inputs!H21),0))</f>
        <v/>
      </c>
      <c r="Q21" s="14" t="str">
        <f>IF(Inputs!B21="","",IF(AND(DATE(2027,4,1)&gt;=DATE(YEAR(Inputs!D21),MONTH(Inputs!D21),1),DATE(2027,4,1)&lt;=DATE(YEAR(Inputs!E21),MONTH(Inputs!E21),1)),IF(Inputs!F21="Upfront",IF(DATE(2027,4,1)=DATE(YEAR(Inputs!D21),MONTH(Inputs!D21),1),Inputs!C21,0),Inputs!H21),0))</f>
        <v/>
      </c>
      <c r="R21" s="14" t="str">
        <f>IF(Inputs!B21="","",IF(AND(DATE(2027,5,1)&gt;=DATE(YEAR(Inputs!D21),MONTH(Inputs!D21),1),DATE(2027,5,1)&lt;=DATE(YEAR(Inputs!E21),MONTH(Inputs!E21),1)),IF(Inputs!F21="Upfront",IF(DATE(2027,5,1)=DATE(YEAR(Inputs!D21),MONTH(Inputs!D21),1),Inputs!C21,0),Inputs!H21),0))</f>
        <v/>
      </c>
      <c r="S21" s="14" t="str">
        <f>IF(Inputs!B21="","",IF(AND(DATE(2027,6,1)&gt;=DATE(YEAR(Inputs!D21),MONTH(Inputs!D21),1),DATE(2027,6,1)&lt;=DATE(YEAR(Inputs!E21),MONTH(Inputs!E21),1)),IF(Inputs!F21="Upfront",IF(DATE(2027,6,1)=DATE(YEAR(Inputs!D21),MONTH(Inputs!D21),1),Inputs!C21,0),Inputs!H21),0))</f>
        <v/>
      </c>
      <c r="T21" s="14" t="str">
        <f>IF(Inputs!B21="","",IF(AND(DATE(2027,7,1)&gt;=DATE(YEAR(Inputs!D21),MONTH(Inputs!D21),1),DATE(2027,7,1)&lt;=DATE(YEAR(Inputs!E21),MONTH(Inputs!E21),1)),IF(Inputs!F21="Upfront",IF(DATE(2027,7,1)=DATE(YEAR(Inputs!D21),MONTH(Inputs!D21),1),Inputs!C21,0),Inputs!H21),0))</f>
        <v/>
      </c>
      <c r="U21" s="14" t="str">
        <f>IF(Inputs!B21="","",IF(AND(DATE(2027,8,1)&gt;=DATE(YEAR(Inputs!D21),MONTH(Inputs!D21),1),DATE(2027,8,1)&lt;=DATE(YEAR(Inputs!E21),MONTH(Inputs!E21),1)),IF(Inputs!F21="Upfront",IF(DATE(2027,8,1)=DATE(YEAR(Inputs!D21),MONTH(Inputs!D21),1),Inputs!C21,0),Inputs!H21),0))</f>
        <v/>
      </c>
      <c r="V21" s="14" t="str">
        <f>IF(Inputs!B21="","",IF(AND(DATE(2027,9,1)&gt;=DATE(YEAR(Inputs!D21),MONTH(Inputs!D21),1),DATE(2027,9,1)&lt;=DATE(YEAR(Inputs!E21),MONTH(Inputs!E21),1)),IF(Inputs!F21="Upfront",IF(DATE(2027,9,1)=DATE(YEAR(Inputs!D21),MONTH(Inputs!D21),1),Inputs!C21,0),Inputs!H21),0))</f>
        <v/>
      </c>
      <c r="W21" s="14" t="str">
        <f>IF(Inputs!B21="","",IF(AND(DATE(2027,10,1)&gt;=DATE(YEAR(Inputs!D21),MONTH(Inputs!D21),1),DATE(2027,10,1)&lt;=DATE(YEAR(Inputs!E21),MONTH(Inputs!E21),1)),IF(Inputs!F21="Upfront",IF(DATE(2027,10,1)=DATE(YEAR(Inputs!D21),MONTH(Inputs!D21),1),Inputs!C21,0),Inputs!H21),0))</f>
        <v/>
      </c>
      <c r="X21" s="14" t="str">
        <f>IF(Inputs!B21="","",IF(AND(DATE(2027,11,1)&gt;=DATE(YEAR(Inputs!D21),MONTH(Inputs!D21),1),DATE(2027,11,1)&lt;=DATE(YEAR(Inputs!E21),MONTH(Inputs!E21),1)),IF(Inputs!F21="Upfront",IF(DATE(2027,11,1)=DATE(YEAR(Inputs!D21),MONTH(Inputs!D21),1),Inputs!C21,0),Inputs!H21),0))</f>
        <v/>
      </c>
      <c r="Y21" s="14" t="str">
        <f>IF(Inputs!B21="","",IF(AND(DATE(2027,12,1)&gt;=DATE(YEAR(Inputs!D21),MONTH(Inputs!D21),1),DATE(2027,12,1)&lt;=DATE(YEAR(Inputs!E21),MONTH(Inputs!E21),1)),IF(Inputs!F21="Upfront",IF(DATE(2027,12,1)=DATE(YEAR(Inputs!D21),MONTH(Inputs!D21),1),Inputs!C21,0),Inputs!H21),0))</f>
        <v/>
      </c>
      <c r="Z21" s="15" t="str">
        <f t="shared" si="0"/>
        <v/>
      </c>
    </row>
    <row r="22" spans="1:26" x14ac:dyDescent="0.3">
      <c r="A22" s="16" t="s">
        <v>41</v>
      </c>
      <c r="B22" s="17">
        <f t="shared" ref="B22:Z22" si="1">SUM(B2:B21)</f>
        <v>15000</v>
      </c>
      <c r="C22" s="17">
        <f t="shared" si="1"/>
        <v>10000</v>
      </c>
      <c r="D22" s="17">
        <f t="shared" si="1"/>
        <v>12000</v>
      </c>
      <c r="E22" s="17">
        <f t="shared" si="1"/>
        <v>12000</v>
      </c>
      <c r="F22" s="17">
        <f t="shared" si="1"/>
        <v>12000</v>
      </c>
      <c r="G22" s="17">
        <f t="shared" si="1"/>
        <v>12000</v>
      </c>
      <c r="H22" s="17">
        <f t="shared" si="1"/>
        <v>12000</v>
      </c>
      <c r="I22" s="17">
        <f t="shared" si="1"/>
        <v>12000</v>
      </c>
      <c r="J22" s="17">
        <f t="shared" si="1"/>
        <v>12000</v>
      </c>
      <c r="K22" s="17">
        <f t="shared" si="1"/>
        <v>12000</v>
      </c>
      <c r="L22" s="17">
        <f t="shared" si="1"/>
        <v>12000</v>
      </c>
      <c r="M22" s="17">
        <f t="shared" si="1"/>
        <v>12000</v>
      </c>
      <c r="N22" s="17">
        <f t="shared" si="1"/>
        <v>2000</v>
      </c>
      <c r="O22" s="17">
        <f t="shared" si="1"/>
        <v>2000</v>
      </c>
      <c r="P22" s="17">
        <f t="shared" si="1"/>
        <v>0</v>
      </c>
      <c r="Q22" s="17">
        <f t="shared" si="1"/>
        <v>0</v>
      </c>
      <c r="R22" s="17">
        <f t="shared" si="1"/>
        <v>0</v>
      </c>
      <c r="S22" s="17">
        <f t="shared" si="1"/>
        <v>0</v>
      </c>
      <c r="T22" s="17">
        <f t="shared" si="1"/>
        <v>0</v>
      </c>
      <c r="U22" s="17">
        <f t="shared" si="1"/>
        <v>0</v>
      </c>
      <c r="V22" s="17">
        <f t="shared" si="1"/>
        <v>0</v>
      </c>
      <c r="W22" s="17">
        <f t="shared" si="1"/>
        <v>0</v>
      </c>
      <c r="X22" s="17">
        <f t="shared" si="1"/>
        <v>0</v>
      </c>
      <c r="Y22" s="17">
        <f t="shared" si="1"/>
        <v>0</v>
      </c>
      <c r="Z22" s="17">
        <f t="shared" si="1"/>
        <v>149000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6A34A"/>
  </sheetPr>
  <dimension ref="A1:B19"/>
  <sheetViews>
    <sheetView showGridLines="0" tabSelected="1" workbookViewId="0">
      <selection activeCell="G12" sqref="G12"/>
    </sheetView>
  </sheetViews>
  <sheetFormatPr defaultRowHeight="14.4" x14ac:dyDescent="0.3"/>
  <cols>
    <col min="1" max="1" width="42" customWidth="1"/>
    <col min="2" max="2" width="20" customWidth="1"/>
  </cols>
  <sheetData>
    <row r="1" spans="1:2" ht="18" x14ac:dyDescent="0.35">
      <c r="A1" s="1" t="s">
        <v>42</v>
      </c>
    </row>
    <row r="3" spans="1:2" x14ac:dyDescent="0.3">
      <c r="A3" s="18" t="s">
        <v>43</v>
      </c>
      <c r="B3" s="18" t="s">
        <v>44</v>
      </c>
    </row>
    <row r="4" spans="1:2" x14ac:dyDescent="0.3">
      <c r="A4" s="13" t="s">
        <v>45</v>
      </c>
      <c r="B4" s="14">
        <f>SUM(Inputs!C2:C21)</f>
        <v>149000</v>
      </c>
    </row>
    <row r="5" spans="1:2" x14ac:dyDescent="0.3">
      <c r="A5" s="13" t="s">
        <v>46</v>
      </c>
      <c r="B5" s="14">
        <f>Schedule!Z22</f>
        <v>149000</v>
      </c>
    </row>
    <row r="6" spans="1:2" x14ac:dyDescent="0.3">
      <c r="A6" s="19" t="s">
        <v>47</v>
      </c>
      <c r="B6" s="20">
        <f>SUM(Schedule!B22:M22)</f>
        <v>145000</v>
      </c>
    </row>
    <row r="7" spans="1:2" x14ac:dyDescent="0.3">
      <c r="A7" s="19" t="s">
        <v>48</v>
      </c>
      <c r="B7" s="20">
        <f>SUM(Schedule!N22:Y22)</f>
        <v>4000</v>
      </c>
    </row>
    <row r="8" spans="1:2" x14ac:dyDescent="0.3">
      <c r="A8" s="19" t="s">
        <v>49</v>
      </c>
      <c r="B8" s="20">
        <f>B6+B7</f>
        <v>149000</v>
      </c>
    </row>
    <row r="9" spans="1:2" x14ac:dyDescent="0.3">
      <c r="A9" s="21" t="s">
        <v>50</v>
      </c>
      <c r="B9" s="15">
        <f>B4-B5</f>
        <v>0</v>
      </c>
    </row>
    <row r="11" spans="1:2" x14ac:dyDescent="0.3">
      <c r="A11" s="21" t="s">
        <v>51</v>
      </c>
      <c r="B11" s="15" cm="1">
        <f t="array" ref="B11">SUMPRODUCT((Inputs!B2:B21&lt;&gt;"")*(Inputs!F2:F21="Straight-line")*IF(((YEAR(Inputs!E2:E21)-2027)*12+MONTH(Inputs!E2:E21)-12)&gt;0,(YEAR(Inputs!E2:E21)-2027)*12+MONTH(Inputs!E2:E21)-12,0)*IFERROR(IF(Inputs!G2:G21&gt;0,Inputs!C2:C21/Inputs!G2:G21,0),0))</f>
        <v>0</v>
      </c>
    </row>
    <row r="13" spans="1:2" ht="15.6" x14ac:dyDescent="0.3">
      <c r="A13" s="22" t="s">
        <v>52</v>
      </c>
    </row>
    <row r="14" spans="1:2" x14ac:dyDescent="0.3">
      <c r="A14" s="18" t="s">
        <v>53</v>
      </c>
      <c r="B14" s="18" t="s">
        <v>54</v>
      </c>
    </row>
    <row r="15" spans="1:2" x14ac:dyDescent="0.3">
      <c r="A15" s="13" t="s">
        <v>55</v>
      </c>
      <c r="B15" s="23">
        <f>COUNTA(Inputs!B2:B1000)</f>
        <v>3</v>
      </c>
    </row>
    <row r="16" spans="1:2" x14ac:dyDescent="0.3">
      <c r="A16" s="13" t="s">
        <v>56</v>
      </c>
      <c r="B16" s="6" t="str">
        <f>IF(B15=0,"—",IF(ABS(B9)&lt;0.01,"PASS","FAIL"))</f>
        <v>PASS</v>
      </c>
    </row>
    <row r="17" spans="1:2" x14ac:dyDescent="0.3">
      <c r="A17" s="13" t="s">
        <v>57</v>
      </c>
      <c r="B17" s="6" t="str">
        <f>IF(B15=0,"—",IF(COUNTIF(Inputs!E2:E21,"&gt;"&amp;DATE(2027,12,31))&gt;0,"FAIL","PASS"))</f>
        <v>PASS</v>
      </c>
    </row>
    <row r="19" spans="1:2" x14ac:dyDescent="0.3">
      <c r="A19" s="24" t="s">
        <v>58</v>
      </c>
    </row>
  </sheetData>
  <conditionalFormatting sqref="B16:B17">
    <cfRule type="cellIs" dxfId="2" priority="1" operator="equal">
      <formula>"PASS"</formula>
    </cfRule>
    <cfRule type="cellIs" dxfId="1" priority="2" operator="equal">
      <formula>"FAIL"</formula>
    </cfRule>
    <cfRule type="cellIs" dxfId="0" priority="3" operator="equal">
      <formula>"WARNING"</formula>
    </cfRule>
  </conditionalFormatting>
  <hyperlinks>
    <hyperlink ref="A19" r:id="rId1" xr:uid="{00000000-0004-0000-0300-000000000000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Inputs</vt:lpstr>
      <vt:lpstr>Schedule</vt:lpstr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Harun Patel</cp:lastModifiedBy>
  <dcterms:created xsi:type="dcterms:W3CDTF">2026-03-08T23:38:54Z</dcterms:created>
  <dcterms:modified xsi:type="dcterms:W3CDTF">2026-03-09T00:05:56Z</dcterms:modified>
</cp:coreProperties>
</file>